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680" windowWidth="20550" windowHeight="4725" tabRatio="597" firstSheet="2" activeTab="2"/>
  </bookViews>
  <sheets>
    <sheet name="двор площадь" sheetId="1" r:id="rId1"/>
    <sheet name="уб пл л клеток" sheetId="2" r:id="rId2"/>
    <sheet name="жил. фонд на 2018 год " sheetId="4" r:id="rId3"/>
  </sheets>
  <calcPr calcId="125725"/>
</workbook>
</file>

<file path=xl/calcChain.xml><?xml version="1.0" encoding="utf-8"?>
<calcChain xmlns="http://schemas.openxmlformats.org/spreadsheetml/2006/main">
  <c r="BB232" i="4"/>
  <c r="BC232"/>
  <c r="BD232"/>
  <c r="BA232"/>
  <c r="AF232"/>
  <c r="J232"/>
  <c r="K232"/>
  <c r="L232"/>
  <c r="M232"/>
  <c r="N232"/>
  <c r="O232"/>
  <c r="P232"/>
  <c r="Q232"/>
  <c r="R232"/>
  <c r="S232"/>
  <c r="T232"/>
  <c r="U232"/>
  <c r="V232"/>
  <c r="W232"/>
  <c r="X232"/>
  <c r="F232"/>
  <c r="G232"/>
  <c r="H232"/>
  <c r="I232"/>
  <c r="E232"/>
  <c r="S224"/>
  <c r="T224"/>
  <c r="U224"/>
  <c r="S225"/>
  <c r="T225"/>
  <c r="U225"/>
  <c r="S226"/>
  <c r="T226"/>
  <c r="U226"/>
  <c r="S227"/>
  <c r="T227"/>
  <c r="U227"/>
  <c r="S228"/>
  <c r="T228"/>
  <c r="U228"/>
  <c r="S229"/>
  <c r="T229"/>
  <c r="U229"/>
  <c r="S230"/>
  <c r="T230"/>
  <c r="U230"/>
  <c r="S231"/>
  <c r="T231"/>
  <c r="U231"/>
  <c r="S223"/>
  <c r="T223"/>
  <c r="U223"/>
  <c r="U222"/>
  <c r="T222"/>
  <c r="S222"/>
  <c r="J213"/>
  <c r="K213"/>
  <c r="L213"/>
  <c r="M213"/>
  <c r="N213"/>
  <c r="O213"/>
  <c r="P213"/>
  <c r="Q213"/>
  <c r="R213"/>
  <c r="S213"/>
  <c r="T213"/>
  <c r="U213"/>
  <c r="V213"/>
  <c r="W213"/>
  <c r="S212"/>
  <c r="T212"/>
  <c r="U212"/>
  <c r="U211"/>
  <c r="T211"/>
  <c r="S211"/>
  <c r="AZ209"/>
  <c r="AS209"/>
  <c r="AT209"/>
  <c r="AU209"/>
  <c r="AV209"/>
  <c r="AR209"/>
  <c r="AQ209"/>
  <c r="R209"/>
  <c r="S209"/>
  <c r="T209"/>
  <c r="U209"/>
  <c r="V209"/>
  <c r="W209"/>
  <c r="F209"/>
  <c r="G209"/>
  <c r="H209"/>
  <c r="I209"/>
  <c r="J209"/>
  <c r="K209"/>
  <c r="L209"/>
  <c r="S139"/>
  <c r="T139"/>
  <c r="U139"/>
  <c r="S140"/>
  <c r="T140"/>
  <c r="U140"/>
  <c r="S141"/>
  <c r="T141"/>
  <c r="U141"/>
  <c r="S142"/>
  <c r="T142"/>
  <c r="U142"/>
  <c r="S143"/>
  <c r="T143"/>
  <c r="U143"/>
  <c r="S144"/>
  <c r="T144"/>
  <c r="U144"/>
  <c r="S145"/>
  <c r="T145"/>
  <c r="U145"/>
  <c r="S146"/>
  <c r="T146"/>
  <c r="U146"/>
  <c r="S147"/>
  <c r="T147"/>
  <c r="U147"/>
  <c r="S148"/>
  <c r="T148"/>
  <c r="U148"/>
  <c r="S149"/>
  <c r="T149"/>
  <c r="U149"/>
  <c r="S150"/>
  <c r="T150"/>
  <c r="U150"/>
  <c r="S151"/>
  <c r="T151"/>
  <c r="U151"/>
  <c r="S152"/>
  <c r="T152"/>
  <c r="U152"/>
  <c r="S153"/>
  <c r="T153"/>
  <c r="U153"/>
  <c r="S154"/>
  <c r="T154"/>
  <c r="U154"/>
  <c r="S155"/>
  <c r="T155"/>
  <c r="U155"/>
  <c r="S156"/>
  <c r="T156"/>
  <c r="U156"/>
  <c r="S157"/>
  <c r="T157"/>
  <c r="U157"/>
  <c r="S158"/>
  <c r="T158"/>
  <c r="U158"/>
  <c r="S159"/>
  <c r="T159"/>
  <c r="U159"/>
  <c r="S160"/>
  <c r="T160"/>
  <c r="U160"/>
  <c r="S161"/>
  <c r="T161"/>
  <c r="U161"/>
  <c r="S162"/>
  <c r="T162"/>
  <c r="U162"/>
  <c r="S163"/>
  <c r="T163"/>
  <c r="U163"/>
  <c r="S164"/>
  <c r="T164"/>
  <c r="U164"/>
  <c r="S165"/>
  <c r="T165"/>
  <c r="U165"/>
  <c r="S166"/>
  <c r="T166"/>
  <c r="U166"/>
  <c r="S167"/>
  <c r="T167"/>
  <c r="U167"/>
  <c r="S168"/>
  <c r="T168"/>
  <c r="U168"/>
  <c r="S169"/>
  <c r="T169"/>
  <c r="U169"/>
  <c r="S170"/>
  <c r="T170"/>
  <c r="U170"/>
  <c r="S171"/>
  <c r="T171"/>
  <c r="U171"/>
  <c r="S172"/>
  <c r="T172"/>
  <c r="U172"/>
  <c r="S173"/>
  <c r="T173"/>
  <c r="U173"/>
  <c r="S174"/>
  <c r="T174"/>
  <c r="U174"/>
  <c r="S175"/>
  <c r="T175"/>
  <c r="U175"/>
  <c r="S176"/>
  <c r="T176"/>
  <c r="U176"/>
  <c r="S177"/>
  <c r="T177"/>
  <c r="U177"/>
  <c r="S178"/>
  <c r="T178"/>
  <c r="U178"/>
  <c r="S179"/>
  <c r="T179"/>
  <c r="U179"/>
  <c r="S180"/>
  <c r="T180"/>
  <c r="U180"/>
  <c r="S181"/>
  <c r="T181"/>
  <c r="U181"/>
  <c r="S182"/>
  <c r="T182"/>
  <c r="U182"/>
  <c r="S183"/>
  <c r="T183"/>
  <c r="U183"/>
  <c r="S184"/>
  <c r="T184"/>
  <c r="U184"/>
  <c r="S185"/>
  <c r="T185"/>
  <c r="U185"/>
  <c r="S186"/>
  <c r="T186"/>
  <c r="U186"/>
  <c r="S187"/>
  <c r="T187"/>
  <c r="U187"/>
  <c r="S188"/>
  <c r="T188"/>
  <c r="U188"/>
  <c r="S189"/>
  <c r="T189"/>
  <c r="U189"/>
  <c r="S190"/>
  <c r="T190"/>
  <c r="U190"/>
  <c r="S191"/>
  <c r="T191"/>
  <c r="U191"/>
  <c r="S192"/>
  <c r="T192"/>
  <c r="U192"/>
  <c r="S193"/>
  <c r="T193"/>
  <c r="U193"/>
  <c r="S194"/>
  <c r="T194"/>
  <c r="U194"/>
  <c r="S195"/>
  <c r="T195"/>
  <c r="U195"/>
  <c r="S196"/>
  <c r="T196"/>
  <c r="U196"/>
  <c r="S197"/>
  <c r="T197"/>
  <c r="U197"/>
  <c r="S198"/>
  <c r="T198"/>
  <c r="U198"/>
  <c r="S199"/>
  <c r="T199"/>
  <c r="U199"/>
  <c r="S200"/>
  <c r="T200"/>
  <c r="U200"/>
  <c r="S201"/>
  <c r="T201"/>
  <c r="U201"/>
  <c r="S202"/>
  <c r="T202"/>
  <c r="U202"/>
  <c r="S203"/>
  <c r="T203"/>
  <c r="U203"/>
  <c r="S204"/>
  <c r="T204"/>
  <c r="U204"/>
  <c r="S205"/>
  <c r="T205"/>
  <c r="U205"/>
  <c r="S206"/>
  <c r="T206"/>
  <c r="U206"/>
  <c r="S207"/>
  <c r="T207"/>
  <c r="U207"/>
  <c r="S208"/>
  <c r="T208"/>
  <c r="U208"/>
  <c r="U138"/>
  <c r="T138"/>
  <c r="S138"/>
  <c r="AV136"/>
  <c r="AU136"/>
  <c r="AT136"/>
  <c r="AS136"/>
  <c r="AR136"/>
  <c r="AQ136"/>
  <c r="AP136"/>
  <c r="AO136"/>
  <c r="AN136"/>
  <c r="AM136"/>
  <c r="AF136"/>
  <c r="AG136"/>
  <c r="AH136"/>
  <c r="AE136"/>
  <c r="W136"/>
  <c r="V136"/>
  <c r="G136"/>
  <c r="H136"/>
  <c r="I136"/>
  <c r="J136"/>
  <c r="K136"/>
  <c r="L136"/>
  <c r="M136"/>
  <c r="N136"/>
  <c r="O136"/>
  <c r="P136"/>
  <c r="Q136"/>
  <c r="R136"/>
  <c r="S136"/>
  <c r="T136"/>
  <c r="U136"/>
  <c r="F136"/>
  <c r="S63"/>
  <c r="T63"/>
  <c r="U63"/>
  <c r="S64"/>
  <c r="T64"/>
  <c r="U64"/>
  <c r="S65"/>
  <c r="T65"/>
  <c r="U65"/>
  <c r="S66"/>
  <c r="T66"/>
  <c r="U66"/>
  <c r="S67"/>
  <c r="T67"/>
  <c r="U67"/>
  <c r="S68"/>
  <c r="T68"/>
  <c r="U68"/>
  <c r="S69"/>
  <c r="T69"/>
  <c r="U69"/>
  <c r="S70"/>
  <c r="T70"/>
  <c r="U70"/>
  <c r="S71"/>
  <c r="T71"/>
  <c r="U71"/>
  <c r="S72"/>
  <c r="T72"/>
  <c r="U72"/>
  <c r="S73"/>
  <c r="T73"/>
  <c r="U73"/>
  <c r="S74"/>
  <c r="T74"/>
  <c r="U74"/>
  <c r="S75"/>
  <c r="T75"/>
  <c r="U75"/>
  <c r="S76"/>
  <c r="T76"/>
  <c r="U76"/>
  <c r="S77"/>
  <c r="T77"/>
  <c r="U77"/>
  <c r="S78"/>
  <c r="T78"/>
  <c r="U78"/>
  <c r="S79"/>
  <c r="T79"/>
  <c r="U79"/>
  <c r="S80"/>
  <c r="T80"/>
  <c r="U80"/>
  <c r="S81"/>
  <c r="T81"/>
  <c r="U81"/>
  <c r="S82"/>
  <c r="T82"/>
  <c r="U82"/>
  <c r="S83"/>
  <c r="T83"/>
  <c r="U83"/>
  <c r="S84"/>
  <c r="T84"/>
  <c r="U84"/>
  <c r="S85"/>
  <c r="T85"/>
  <c r="U85"/>
  <c r="S86"/>
  <c r="T86"/>
  <c r="U86"/>
  <c r="S87"/>
  <c r="T87"/>
  <c r="U87"/>
  <c r="S88"/>
  <c r="T88"/>
  <c r="U88"/>
  <c r="S89"/>
  <c r="T89"/>
  <c r="U89"/>
  <c r="S90"/>
  <c r="T90"/>
  <c r="U90"/>
  <c r="S91"/>
  <c r="T91"/>
  <c r="U91"/>
  <c r="S92"/>
  <c r="T92"/>
  <c r="U92"/>
  <c r="S93"/>
  <c r="T93"/>
  <c r="U93"/>
  <c r="S94"/>
  <c r="T94"/>
  <c r="U94"/>
  <c r="S95"/>
  <c r="T95"/>
  <c r="U95"/>
  <c r="S96"/>
  <c r="T96"/>
  <c r="U96"/>
  <c r="S97"/>
  <c r="T97"/>
  <c r="U97"/>
  <c r="S98"/>
  <c r="T98"/>
  <c r="U98"/>
  <c r="S99"/>
  <c r="T99"/>
  <c r="U99"/>
  <c r="S100"/>
  <c r="T100"/>
  <c r="U100"/>
  <c r="S101"/>
  <c r="T101"/>
  <c r="U101"/>
  <c r="S102"/>
  <c r="T102"/>
  <c r="U102"/>
  <c r="S103"/>
  <c r="T103"/>
  <c r="U103"/>
  <c r="S104"/>
  <c r="T104"/>
  <c r="U104"/>
  <c r="S105"/>
  <c r="T105"/>
  <c r="U105"/>
  <c r="S106"/>
  <c r="T106"/>
  <c r="U106"/>
  <c r="S107"/>
  <c r="T107"/>
  <c r="U107"/>
  <c r="S108"/>
  <c r="T108"/>
  <c r="U108"/>
  <c r="S109"/>
  <c r="T109"/>
  <c r="U109"/>
  <c r="S110"/>
  <c r="T110"/>
  <c r="U110"/>
  <c r="S111"/>
  <c r="T111"/>
  <c r="U111"/>
  <c r="S112"/>
  <c r="T112"/>
  <c r="U112"/>
  <c r="S113"/>
  <c r="T113"/>
  <c r="U113"/>
  <c r="S114"/>
  <c r="T114"/>
  <c r="U114"/>
  <c r="S115"/>
  <c r="T115"/>
  <c r="U115"/>
  <c r="S116"/>
  <c r="T116"/>
  <c r="U116"/>
  <c r="S117"/>
  <c r="T117"/>
  <c r="U117"/>
  <c r="S118"/>
  <c r="T118"/>
  <c r="U118"/>
  <c r="S119"/>
  <c r="T119"/>
  <c r="U119"/>
  <c r="S120"/>
  <c r="T120"/>
  <c r="U120"/>
  <c r="S121"/>
  <c r="T121"/>
  <c r="U121"/>
  <c r="S122"/>
  <c r="T122"/>
  <c r="U122"/>
  <c r="S123"/>
  <c r="T123"/>
  <c r="U123"/>
  <c r="S124"/>
  <c r="T124"/>
  <c r="U124"/>
  <c r="S125"/>
  <c r="T125"/>
  <c r="U125"/>
  <c r="S126"/>
  <c r="T126"/>
  <c r="U126"/>
  <c r="S127"/>
  <c r="T127"/>
  <c r="U127"/>
  <c r="S128"/>
  <c r="T128"/>
  <c r="U128"/>
  <c r="S129"/>
  <c r="T129"/>
  <c r="U129"/>
  <c r="S130"/>
  <c r="T130"/>
  <c r="U130"/>
  <c r="S131"/>
  <c r="T131"/>
  <c r="U131"/>
  <c r="S132"/>
  <c r="T132"/>
  <c r="U132"/>
  <c r="S133"/>
  <c r="T133"/>
  <c r="U133"/>
  <c r="S134"/>
  <c r="T134"/>
  <c r="U134"/>
  <c r="S135"/>
  <c r="T135"/>
  <c r="U135"/>
  <c r="S62"/>
  <c r="T62"/>
  <c r="U62"/>
  <c r="U61"/>
  <c r="T61"/>
  <c r="S61"/>
  <c r="BM59"/>
  <c r="BL59"/>
  <c r="BK59"/>
  <c r="BF59"/>
  <c r="BF19"/>
  <c r="BF8"/>
  <c r="BF9"/>
  <c r="BF10"/>
  <c r="BF11"/>
  <c r="BF12"/>
  <c r="BF13"/>
  <c r="BF14"/>
  <c r="BF15"/>
  <c r="BF16"/>
  <c r="BF17"/>
  <c r="BF18"/>
  <c r="BF7"/>
  <c r="AH59"/>
  <c r="AG59"/>
  <c r="AF59"/>
  <c r="AE59"/>
  <c r="H59"/>
  <c r="I59"/>
  <c r="J59"/>
  <c r="K59"/>
  <c r="L59"/>
  <c r="M59"/>
  <c r="N59"/>
  <c r="O59"/>
  <c r="P59"/>
  <c r="Q59"/>
  <c r="R59"/>
  <c r="S59"/>
  <c r="T59"/>
  <c r="U59"/>
  <c r="V59"/>
  <c r="W59"/>
  <c r="G59"/>
  <c r="F59"/>
  <c r="S24"/>
  <c r="T24"/>
  <c r="U24"/>
  <c r="S25"/>
  <c r="T25"/>
  <c r="U25"/>
  <c r="S26"/>
  <c r="T26"/>
  <c r="U26"/>
  <c r="S27"/>
  <c r="T27"/>
  <c r="U27"/>
  <c r="S28"/>
  <c r="T28"/>
  <c r="U28"/>
  <c r="S29"/>
  <c r="T29"/>
  <c r="U29"/>
  <c r="S30"/>
  <c r="T30"/>
  <c r="U30"/>
  <c r="S31"/>
  <c r="T31"/>
  <c r="U31"/>
  <c r="S32"/>
  <c r="T32"/>
  <c r="U32"/>
  <c r="S33"/>
  <c r="T33"/>
  <c r="U33"/>
  <c r="S34"/>
  <c r="T34"/>
  <c r="U34"/>
  <c r="S35"/>
  <c r="T35"/>
  <c r="U35"/>
  <c r="S36"/>
  <c r="T36"/>
  <c r="U36"/>
  <c r="S37"/>
  <c r="T37"/>
  <c r="U37"/>
  <c r="S38"/>
  <c r="T38"/>
  <c r="U38"/>
  <c r="S39"/>
  <c r="T39"/>
  <c r="U39"/>
  <c r="S40"/>
  <c r="T40"/>
  <c r="U40"/>
  <c r="S41"/>
  <c r="T41"/>
  <c r="U41"/>
  <c r="S42"/>
  <c r="T42"/>
  <c r="U42"/>
  <c r="S43"/>
  <c r="T43"/>
  <c r="U43"/>
  <c r="S44"/>
  <c r="T44"/>
  <c r="U44"/>
  <c r="S45"/>
  <c r="T45"/>
  <c r="U45"/>
  <c r="S46"/>
  <c r="T46"/>
  <c r="U46"/>
  <c r="S47"/>
  <c r="T47"/>
  <c r="U47"/>
  <c r="S48"/>
  <c r="T48"/>
  <c r="U48"/>
  <c r="S49"/>
  <c r="T49"/>
  <c r="U49"/>
  <c r="S50"/>
  <c r="T50"/>
  <c r="U50"/>
  <c r="S51"/>
  <c r="T51"/>
  <c r="U51"/>
  <c r="S52"/>
  <c r="T52"/>
  <c r="U52"/>
  <c r="S53"/>
  <c r="T53"/>
  <c r="U53"/>
  <c r="S54"/>
  <c r="T54"/>
  <c r="U54"/>
  <c r="S55"/>
  <c r="T55"/>
  <c r="U55"/>
  <c r="S56"/>
  <c r="T56"/>
  <c r="U56"/>
  <c r="S57"/>
  <c r="T57"/>
  <c r="U57"/>
  <c r="S58"/>
  <c r="T58"/>
  <c r="U58"/>
  <c r="S23"/>
  <c r="T23"/>
  <c r="U23"/>
  <c r="S22"/>
  <c r="T22"/>
  <c r="U22"/>
  <c r="U21"/>
  <c r="T21"/>
  <c r="S21"/>
  <c r="BL19"/>
  <c r="BM19"/>
  <c r="BK19"/>
  <c r="BA19"/>
  <c r="BB19"/>
  <c r="BC19"/>
  <c r="BD19"/>
  <c r="BE19"/>
  <c r="AZ19"/>
  <c r="AR19"/>
  <c r="AS19"/>
  <c r="AT19"/>
  <c r="AU19"/>
  <c r="AV19"/>
  <c r="AQ19"/>
  <c r="AP19"/>
  <c r="AO19"/>
  <c r="AN19"/>
  <c r="AM19"/>
  <c r="AH19"/>
  <c r="AF19"/>
  <c r="AG19"/>
  <c r="AE19"/>
  <c r="J19"/>
  <c r="K19"/>
  <c r="L19"/>
  <c r="M19"/>
  <c r="N19"/>
  <c r="O19"/>
  <c r="P19"/>
  <c r="Q19"/>
  <c r="R19"/>
  <c r="S19"/>
  <c r="T19"/>
  <c r="U19"/>
  <c r="V19"/>
  <c r="W19"/>
  <c r="I19"/>
  <c r="H19"/>
  <c r="G19"/>
  <c r="F19"/>
  <c r="T10"/>
  <c r="T11"/>
  <c r="T12"/>
  <c r="T13"/>
  <c r="T14"/>
  <c r="T15"/>
  <c r="T16"/>
  <c r="T17"/>
  <c r="T18"/>
  <c r="T8"/>
  <c r="T9"/>
  <c r="T7"/>
  <c r="S9"/>
  <c r="S10"/>
  <c r="S11"/>
  <c r="S12"/>
  <c r="S13"/>
  <c r="S14"/>
  <c r="S15"/>
  <c r="S16"/>
  <c r="S17"/>
  <c r="S18"/>
  <c r="S8"/>
  <c r="S7"/>
  <c r="U8"/>
  <c r="U9"/>
  <c r="U10"/>
  <c r="U11"/>
  <c r="U12"/>
  <c r="U13"/>
  <c r="U14"/>
  <c r="U15"/>
  <c r="U16"/>
  <c r="U17"/>
  <c r="U18"/>
  <c r="U7"/>
  <c r="E136"/>
  <c r="BF109"/>
  <c r="L109"/>
  <c r="K15" i="1"/>
  <c r="K14"/>
  <c r="BF23" i="4"/>
  <c r="BN23" s="1"/>
  <c r="AU23"/>
  <c r="BF46"/>
  <c r="BN46" s="1"/>
  <c r="AU46"/>
  <c r="AU73"/>
  <c r="AU14"/>
  <c r="AU16"/>
  <c r="AU15"/>
  <c r="A8"/>
  <c r="A9" s="1"/>
  <c r="A10" s="1"/>
  <c r="A11" s="1"/>
  <c r="A12" s="1"/>
  <c r="A13" s="1"/>
  <c r="A14" s="1"/>
  <c r="A15" s="1"/>
  <c r="A16" s="1"/>
  <c r="A17" s="1"/>
  <c r="A18" s="1"/>
  <c r="AU17"/>
  <c r="AU7"/>
  <c r="AU8"/>
  <c r="AU9"/>
  <c r="AU10"/>
  <c r="AU11"/>
  <c r="AU13"/>
  <c r="AU12"/>
  <c r="AU18"/>
  <c r="M26"/>
  <c r="AU26"/>
  <c r="BF26"/>
  <c r="AU27"/>
  <c r="BF27"/>
  <c r="AU43"/>
  <c r="BF43"/>
  <c r="AU44"/>
  <c r="BF44"/>
  <c r="M45"/>
  <c r="AU45"/>
  <c r="BF45"/>
  <c r="AU49"/>
  <c r="BF49"/>
  <c r="AU50"/>
  <c r="BF50"/>
  <c r="AU51"/>
  <c r="BF51"/>
  <c r="AU53"/>
  <c r="BF53"/>
  <c r="AU47"/>
  <c r="BF47"/>
  <c r="AU48"/>
  <c r="BF48"/>
  <c r="AU21"/>
  <c r="BF21"/>
  <c r="AU22"/>
  <c r="BF22"/>
  <c r="AU54"/>
  <c r="BF54"/>
  <c r="AU55"/>
  <c r="BF55"/>
  <c r="AU56"/>
  <c r="BF56"/>
  <c r="AU57"/>
  <c r="BF57"/>
  <c r="AU30"/>
  <c r="BF30"/>
  <c r="AU31"/>
  <c r="BF31"/>
  <c r="AU25"/>
  <c r="BF25"/>
  <c r="AU24"/>
  <c r="BF24"/>
  <c r="AU41"/>
  <c r="BF41"/>
  <c r="AU52"/>
  <c r="BF52"/>
  <c r="AU34"/>
  <c r="BF34"/>
  <c r="AU35"/>
  <c r="BF35"/>
  <c r="AU36"/>
  <c r="BF36"/>
  <c r="AU37"/>
  <c r="BF37"/>
  <c r="AU38"/>
  <c r="BF38"/>
  <c r="AU39"/>
  <c r="BF39"/>
  <c r="AU40"/>
  <c r="BF40"/>
  <c r="AU32"/>
  <c r="BF32"/>
  <c r="AU33"/>
  <c r="BF33"/>
  <c r="AU58"/>
  <c r="BF58"/>
  <c r="AU42"/>
  <c r="BF42"/>
  <c r="AU28"/>
  <c r="BF28"/>
  <c r="AU29"/>
  <c r="BF29"/>
  <c r="AM59"/>
  <c r="AO59"/>
  <c r="AP59"/>
  <c r="AQ59"/>
  <c r="AR59"/>
  <c r="AS59"/>
  <c r="AT59"/>
  <c r="AV59"/>
  <c r="AZ59"/>
  <c r="BA59"/>
  <c r="BB59"/>
  <c r="BC59"/>
  <c r="BD59"/>
  <c r="BE59"/>
  <c r="BF60"/>
  <c r="AU94"/>
  <c r="BF94"/>
  <c r="AU95"/>
  <c r="BF95"/>
  <c r="AU96"/>
  <c r="BF96"/>
  <c r="AU97"/>
  <c r="BF97"/>
  <c r="M98"/>
  <c r="AU98"/>
  <c r="BF98"/>
  <c r="AU99"/>
  <c r="BF99"/>
  <c r="AU100"/>
  <c r="BF100"/>
  <c r="AU101"/>
  <c r="BF101"/>
  <c r="M102"/>
  <c r="AU102"/>
  <c r="BF102"/>
  <c r="M103"/>
  <c r="AU103"/>
  <c r="BF103"/>
  <c r="AU104"/>
  <c r="BF104"/>
  <c r="AU105"/>
  <c r="BF105"/>
  <c r="AU61"/>
  <c r="BF61"/>
  <c r="AU62"/>
  <c r="BF62"/>
  <c r="AU63"/>
  <c r="BF63"/>
  <c r="AU64"/>
  <c r="BF64"/>
  <c r="AU65"/>
  <c r="BF65"/>
  <c r="AU66"/>
  <c r="BF66"/>
  <c r="AU68"/>
  <c r="BF68"/>
  <c r="AU69"/>
  <c r="BF69"/>
  <c r="AU67"/>
  <c r="BF67"/>
  <c r="AU123"/>
  <c r="BF123"/>
  <c r="AU124"/>
  <c r="BF124"/>
  <c r="AU125"/>
  <c r="BF125"/>
  <c r="AU126"/>
  <c r="BF126"/>
  <c r="AU127"/>
  <c r="BF127"/>
  <c r="AU128"/>
  <c r="BF128"/>
  <c r="AU129"/>
  <c r="BF129"/>
  <c r="AU130"/>
  <c r="BF130"/>
  <c r="AU131"/>
  <c r="BF131"/>
  <c r="AU132"/>
  <c r="BF132"/>
  <c r="AU116"/>
  <c r="BF116"/>
  <c r="AU117"/>
  <c r="BF117"/>
  <c r="AU118"/>
  <c r="BF118"/>
  <c r="AU71"/>
  <c r="BF71"/>
  <c r="AU74"/>
  <c r="BF74"/>
  <c r="AU72"/>
  <c r="BF72"/>
  <c r="BF73"/>
  <c r="AU106"/>
  <c r="BF106"/>
  <c r="AU107"/>
  <c r="BF107"/>
  <c r="AU108"/>
  <c r="BF108"/>
  <c r="AU110"/>
  <c r="BF110"/>
  <c r="AU111"/>
  <c r="BF111"/>
  <c r="AU114"/>
  <c r="BF114"/>
  <c r="AU112"/>
  <c r="BF112"/>
  <c r="AU113"/>
  <c r="BF113"/>
  <c r="AU75"/>
  <c r="BF75"/>
  <c r="AU76"/>
  <c r="BF76"/>
  <c r="AU77"/>
  <c r="BF77"/>
  <c r="AU79"/>
  <c r="BF79"/>
  <c r="AU121"/>
  <c r="BF121"/>
  <c r="AU122"/>
  <c r="BF122"/>
  <c r="AU115"/>
  <c r="BF115"/>
  <c r="AU84"/>
  <c r="BF84"/>
  <c r="AU85"/>
  <c r="BF85"/>
  <c r="AU86"/>
  <c r="BF86"/>
  <c r="AU87"/>
  <c r="BF87"/>
  <c r="AU70"/>
  <c r="BF70"/>
  <c r="AU78"/>
  <c r="BF78"/>
  <c r="AU134"/>
  <c r="BF134"/>
  <c r="AU135"/>
  <c r="BF135"/>
  <c r="AU133"/>
  <c r="BF133"/>
  <c r="AU81"/>
  <c r="BF81"/>
  <c r="AU82"/>
  <c r="BF82"/>
  <c r="AU83"/>
  <c r="BF83"/>
  <c r="AU119"/>
  <c r="BF119"/>
  <c r="AU120"/>
  <c r="BF120"/>
  <c r="AU91"/>
  <c r="BF91"/>
  <c r="AU92"/>
  <c r="BF92"/>
  <c r="AU93"/>
  <c r="BF93"/>
  <c r="AU90"/>
  <c r="BF90"/>
  <c r="AU80"/>
  <c r="BF80"/>
  <c r="AU88"/>
  <c r="BF88"/>
  <c r="AU89"/>
  <c r="BF89"/>
  <c r="AZ136"/>
  <c r="BA136"/>
  <c r="BB136"/>
  <c r="BC136"/>
  <c r="BD136"/>
  <c r="BK136"/>
  <c r="BL136"/>
  <c r="BM136"/>
  <c r="AU138"/>
  <c r="BF138"/>
  <c r="AU139"/>
  <c r="BF139"/>
  <c r="AU140"/>
  <c r="BF140"/>
  <c r="AU141"/>
  <c r="BF141"/>
  <c r="AU142"/>
  <c r="BF142"/>
  <c r="AU143"/>
  <c r="BF143"/>
  <c r="AU144"/>
  <c r="BF144"/>
  <c r="AU145"/>
  <c r="BF145"/>
  <c r="AU146"/>
  <c r="BF146"/>
  <c r="AU147"/>
  <c r="BF147"/>
  <c r="AU148"/>
  <c r="BF148"/>
  <c r="AU155"/>
  <c r="BF155"/>
  <c r="AU156"/>
  <c r="BF156"/>
  <c r="AU157"/>
  <c r="BF157"/>
  <c r="AU158"/>
  <c r="BF158"/>
  <c r="AU159"/>
  <c r="BF159"/>
  <c r="AU168"/>
  <c r="BF168"/>
  <c r="AU149"/>
  <c r="BF149"/>
  <c r="AU160"/>
  <c r="BF160"/>
  <c r="AU161"/>
  <c r="BF161"/>
  <c r="AU162"/>
  <c r="BF162"/>
  <c r="AU163"/>
  <c r="BF163"/>
  <c r="AU169"/>
  <c r="BF169"/>
  <c r="AU164"/>
  <c r="BF164"/>
  <c r="AU165"/>
  <c r="BF165"/>
  <c r="AU166"/>
  <c r="BF166"/>
  <c r="AU170"/>
  <c r="BF170"/>
  <c r="AU167"/>
  <c r="BF167"/>
  <c r="AU171"/>
  <c r="BF171"/>
  <c r="AU150"/>
  <c r="BF150"/>
  <c r="AU151"/>
  <c r="BF151"/>
  <c r="AU152"/>
  <c r="BF152"/>
  <c r="AU153"/>
  <c r="BF153"/>
  <c r="AU154"/>
  <c r="BF154"/>
  <c r="AU175"/>
  <c r="BF175"/>
  <c r="AU172"/>
  <c r="BF172"/>
  <c r="AU173"/>
  <c r="BF173"/>
  <c r="AU174"/>
  <c r="BF174"/>
  <c r="AU181"/>
  <c r="BF181"/>
  <c r="AU176"/>
  <c r="BF176"/>
  <c r="AU177"/>
  <c r="BF177"/>
  <c r="AU178"/>
  <c r="BF178"/>
  <c r="AU182"/>
  <c r="BF182"/>
  <c r="AU179"/>
  <c r="BF179"/>
  <c r="AU180"/>
  <c r="BF180"/>
  <c r="AU184"/>
  <c r="BF184"/>
  <c r="AU185"/>
  <c r="BF185"/>
  <c r="AU186"/>
  <c r="BF186"/>
  <c r="AU183"/>
  <c r="BF183"/>
  <c r="BF189"/>
  <c r="AU190"/>
  <c r="BF190"/>
  <c r="AU191"/>
  <c r="BF191"/>
  <c r="AU192"/>
  <c r="BF192"/>
  <c r="AU187"/>
  <c r="BF187"/>
  <c r="AU188"/>
  <c r="BF188"/>
  <c r="AU193"/>
  <c r="BF193"/>
  <c r="AU198"/>
  <c r="BF198"/>
  <c r="AU194"/>
  <c r="BF194"/>
  <c r="AU195"/>
  <c r="BF195"/>
  <c r="AU196"/>
  <c r="BF196"/>
  <c r="AU197"/>
  <c r="BF197"/>
  <c r="AU201"/>
  <c r="BF201"/>
  <c r="AU199"/>
  <c r="BF199"/>
  <c r="AU200"/>
  <c r="BF200"/>
  <c r="AU202"/>
  <c r="BF202"/>
  <c r="AU204"/>
  <c r="BF204"/>
  <c r="AU205"/>
  <c r="BF205"/>
  <c r="AU206"/>
  <c r="BF206"/>
  <c r="AU207"/>
  <c r="BF207"/>
  <c r="AU203"/>
  <c r="BF203"/>
  <c r="BF208"/>
  <c r="E209"/>
  <c r="Q209"/>
  <c r="AE209"/>
  <c r="AF209"/>
  <c r="AH209"/>
  <c r="AM209"/>
  <c r="AN209"/>
  <c r="AO209"/>
  <c r="AP209"/>
  <c r="BA209"/>
  <c r="BB209"/>
  <c r="BC209"/>
  <c r="BD209"/>
  <c r="BK209"/>
  <c r="BK213" s="1"/>
  <c r="BK232" s="1"/>
  <c r="BL209"/>
  <c r="BM209"/>
  <c r="AU211"/>
  <c r="BF211"/>
  <c r="AU212"/>
  <c r="BF212"/>
  <c r="I213"/>
  <c r="BF213" s="1"/>
  <c r="AE213"/>
  <c r="AM213"/>
  <c r="AN213"/>
  <c r="AO213"/>
  <c r="AO232" s="1"/>
  <c r="AP213"/>
  <c r="AQ213"/>
  <c r="AQ232" s="1"/>
  <c r="AR213"/>
  <c r="AS213"/>
  <c r="AS232" s="1"/>
  <c r="AT213"/>
  <c r="AV213"/>
  <c r="AV232" s="1"/>
  <c r="AZ213"/>
  <c r="BA213"/>
  <c r="BB213"/>
  <c r="BC213"/>
  <c r="BM213"/>
  <c r="BM232" s="1"/>
  <c r="AU231"/>
  <c r="AU230"/>
  <c r="AN229"/>
  <c r="AU229" s="1"/>
  <c r="AU228"/>
  <c r="S221"/>
  <c r="T221"/>
  <c r="U221"/>
  <c r="AU221"/>
  <c r="AU226"/>
  <c r="AU227"/>
  <c r="AU223"/>
  <c r="AU224"/>
  <c r="AU225"/>
  <c r="AU222"/>
  <c r="AE232"/>
  <c r="AH232"/>
  <c r="AM232"/>
  <c r="AP232"/>
  <c r="AR232"/>
  <c r="AT232"/>
  <c r="BL232"/>
  <c r="S367"/>
  <c r="T367"/>
  <c r="U367"/>
  <c r="S368"/>
  <c r="T368"/>
  <c r="U368"/>
  <c r="AU380"/>
  <c r="K59" i="2"/>
  <c r="D60"/>
  <c r="K60"/>
  <c r="K61"/>
  <c r="K62"/>
  <c r="K63"/>
  <c r="K64"/>
  <c r="K65"/>
  <c r="K66"/>
  <c r="K67"/>
  <c r="K68"/>
  <c r="C69"/>
  <c r="D69"/>
  <c r="E69"/>
  <c r="F69"/>
  <c r="G69"/>
  <c r="H69"/>
  <c r="I69"/>
  <c r="J69"/>
  <c r="K69"/>
  <c r="G213" i="4" l="1"/>
  <c r="AN59"/>
  <c r="AN232"/>
  <c r="AU59"/>
  <c r="BF136"/>
  <c r="BF232" s="1"/>
  <c r="BF209"/>
  <c r="AU213" l="1"/>
  <c r="AU232" s="1"/>
  <c r="F213"/>
</calcChain>
</file>

<file path=xl/sharedStrings.xml><?xml version="1.0" encoding="utf-8"?>
<sst xmlns="http://schemas.openxmlformats.org/spreadsheetml/2006/main" count="2984" uniqueCount="271">
  <si>
    <t>Утверждаю:</t>
  </si>
  <si>
    <t>Директор ООО УК "ЖЭУ-2"</t>
  </si>
  <si>
    <t>_____________А.А. Лагно</t>
  </si>
  <si>
    <t>Адрес</t>
  </si>
  <si>
    <t xml:space="preserve">кадастровая пл-дь земельного участка </t>
  </si>
  <si>
    <t>придомовая территория, м2</t>
  </si>
  <si>
    <t>асфальтовое
покрытие</t>
  </si>
  <si>
    <t>отмостки</t>
  </si>
  <si>
    <t>детские и спортивные
площадки</t>
  </si>
  <si>
    <t>грунт</t>
  </si>
  <si>
    <t>зеленые
насаждения</t>
  </si>
  <si>
    <t xml:space="preserve">всего </t>
  </si>
  <si>
    <t>всего по факту</t>
  </si>
  <si>
    <t>проезды</t>
  </si>
  <si>
    <t>тротуары, входа в п-зд</t>
  </si>
  <si>
    <t>газоны, деревья</t>
  </si>
  <si>
    <t>газоны, клумбы</t>
  </si>
  <si>
    <t>15а</t>
  </si>
  <si>
    <t xml:space="preserve">                 Инженер ПТО                                         А.Л. Непомнящих</t>
  </si>
  <si>
    <t>Согласовано: председатель МКД            ______________________</t>
  </si>
  <si>
    <t>___________________</t>
  </si>
  <si>
    <t>"____"_________ 2014г.</t>
  </si>
  <si>
    <t>уборочная площадь л/клеток и корридоров ж/дома по ул.  Космонавтов №26 на 01.09.2014г.</t>
  </si>
  <si>
    <t>1подъезд</t>
  </si>
  <si>
    <t>2-3подъезд</t>
  </si>
  <si>
    <t>4-5подъезд</t>
  </si>
  <si>
    <t>6-7подъезд</t>
  </si>
  <si>
    <t>уборочная площадь л/клеток:</t>
  </si>
  <si>
    <t>84,2 м2</t>
  </si>
  <si>
    <t>166,5м2</t>
  </si>
  <si>
    <t>155,8 м2</t>
  </si>
  <si>
    <t>195,5 м2</t>
  </si>
  <si>
    <t>уборочная площадь корридоров:</t>
  </si>
  <si>
    <t>347,0м2</t>
  </si>
  <si>
    <r>
      <rPr>
        <b/>
        <sz val="9"/>
        <rFont val="Arial"/>
        <family val="2"/>
        <charset val="204"/>
      </rPr>
      <t>Итого:</t>
    </r>
    <r>
      <rPr>
        <sz val="9"/>
        <rFont val="Arial"/>
        <family val="2"/>
        <charset val="204"/>
      </rPr>
      <t xml:space="preserve">          </t>
    </r>
    <r>
      <rPr>
        <b/>
        <sz val="9"/>
        <rFont val="Arial"/>
        <family val="2"/>
        <charset val="204"/>
      </rPr>
      <t xml:space="preserve"> л/клеток: 1076,6 м2</t>
    </r>
  </si>
  <si>
    <t xml:space="preserve">                         корридоров:  347 м2</t>
  </si>
  <si>
    <t>Всего:</t>
  </si>
  <si>
    <t>1423,6 м2</t>
  </si>
  <si>
    <t>данная информация составлении на основании технического паспорта БТИ г. Новоалтайска от 24.12.1999г.</t>
  </si>
  <si>
    <t xml:space="preserve">    Начальник отдела                                   Бондаренко А.Н.</t>
  </si>
  <si>
    <t xml:space="preserve">    Начальник участка </t>
  </si>
  <si>
    <t>Давыдов С.П.</t>
  </si>
  <si>
    <t>Согласовано: председатель МКД___________________</t>
  </si>
  <si>
    <t>Директор ООО  "ЖЭУ-1"</t>
  </si>
  <si>
    <t>Изменение уборочной площади л/клеток  ж/дома по ул.  Октябрьская №3 на 24.10.2014г.</t>
  </si>
  <si>
    <t>№ п/п</t>
  </si>
  <si>
    <t>Адрес дома</t>
  </si>
  <si>
    <t>№ дома</t>
  </si>
  <si>
    <t>Площадь лестниных клеток</t>
  </si>
  <si>
    <t>Площадь коридоров</t>
  </si>
  <si>
    <t>Октябрьская</t>
  </si>
  <si>
    <t>Уборочная площадь лестничных клеток ж/д №3 по ул. Октябрькой изменилась в связи с тем, что в техническом паспарте выше указанного ж/дома площадь лестничных клеток была указанна ошибочно .</t>
  </si>
  <si>
    <t xml:space="preserve">                     Инженер ПТО                                         А.Л. Непомнящих</t>
  </si>
  <si>
    <t>Бирюкова Н.П.</t>
  </si>
  <si>
    <t>ОБЩЕСТВО С ОГРАНИЧЕННОЙ ОТВЕТСТВЕННОСТЬЮ</t>
  </si>
  <si>
    <t>"ТЕПЛОВЫЕ СЕТИ"</t>
  </si>
  <si>
    <t>Директор ООО  "Тепловые сети"</t>
  </si>
  <si>
    <t>"____"_________ 2016г.</t>
  </si>
  <si>
    <t>Уборочная площадь придомовой территории ООО "Санниковское ЖКХ"</t>
  </si>
  <si>
    <t>всего</t>
  </si>
  <si>
    <t>тротуары, входа в подъезды</t>
  </si>
  <si>
    <t>Трофимова</t>
  </si>
  <si>
    <t>Ефремова</t>
  </si>
  <si>
    <t>мик.Центральный</t>
  </si>
  <si>
    <t>48/1</t>
  </si>
  <si>
    <t>48/2</t>
  </si>
  <si>
    <t>40/1</t>
  </si>
  <si>
    <t>40/2</t>
  </si>
  <si>
    <t>Итого:</t>
  </si>
  <si>
    <t xml:space="preserve">Начальник участка                          </t>
  </si>
  <si>
    <t>Год постройки</t>
  </si>
  <si>
    <t>количество</t>
  </si>
  <si>
    <t>площадь, м2</t>
  </si>
  <si>
    <t>Объем здания, куб.м.</t>
  </si>
  <si>
    <t>% износа на 01.01.05</t>
  </si>
  <si>
    <t>водопровод</t>
  </si>
  <si>
    <t>канализация</t>
  </si>
  <si>
    <t>отопление</t>
  </si>
  <si>
    <t>площадь кровель, м2</t>
  </si>
  <si>
    <t>материалы</t>
  </si>
  <si>
    <t>газ/эл. плита</t>
  </si>
  <si>
    <t xml:space="preserve">к-во проживающих </t>
  </si>
  <si>
    <t>разводка отопления</t>
  </si>
  <si>
    <t>наличие бойлера (*-имеется)</t>
  </si>
  <si>
    <t>способ управления</t>
  </si>
  <si>
    <t>покос травы</t>
  </si>
  <si>
    <t>кол-во квартир в МКД</t>
  </si>
  <si>
    <t>Осветительные установки общедомовых помещений жилорго дома (места общего пользования  м2)</t>
  </si>
  <si>
    <t>силовое электрооборудование лифтов (места общего пользования  м2)</t>
  </si>
  <si>
    <t>насосы и аппаратура управления насосами подачи холодной воды (места общего пользования  м2)</t>
  </si>
  <si>
    <t>циркуляционные насосы горячего водоснабжения (места общего пользования  м2)</t>
  </si>
  <si>
    <t>насосы отопления (места общего пользования  м2)</t>
  </si>
  <si>
    <t>свободная пл-дь подвала</t>
  </si>
  <si>
    <t>пл-дь чердака</t>
  </si>
  <si>
    <t>пл-дь тамбура</t>
  </si>
  <si>
    <t>этажей</t>
  </si>
  <si>
    <t>подъездов</t>
  </si>
  <si>
    <t>квартир</t>
  </si>
  <si>
    <t>лифтов</t>
  </si>
  <si>
    <t>лестниц</t>
  </si>
  <si>
    <t>коридоры</t>
  </si>
  <si>
    <t>площадь подвала м2</t>
  </si>
  <si>
    <t>квартир по бух.жилая</t>
  </si>
  <si>
    <t>нежилые 
помещения</t>
  </si>
  <si>
    <t>площадь мест общего пользования (п.9,10,11)</t>
  </si>
  <si>
    <t>ВСЕГО: общая площадь дома м2 (п.9,10,11,12,17,18)</t>
  </si>
  <si>
    <t>общая полезная площадь дома (по тех.паспорту,не брать в расчет)</t>
  </si>
  <si>
    <t>хол.</t>
  </si>
  <si>
    <t>гор.</t>
  </si>
  <si>
    <t>центр.</t>
  </si>
  <si>
    <t>рулонные</t>
  </si>
  <si>
    <t>шиферные</t>
  </si>
  <si>
    <t>ж/бетонные</t>
  </si>
  <si>
    <t>стальные</t>
  </si>
  <si>
    <t>стены</t>
  </si>
  <si>
    <t>перекрытия</t>
  </si>
  <si>
    <t>крыши</t>
  </si>
  <si>
    <t>1-а комн.кв.</t>
  </si>
  <si>
    <t>2-х комн.кв.</t>
  </si>
  <si>
    <t>3-х комн.кв.</t>
  </si>
  <si>
    <t>4-х комн.кв.</t>
  </si>
  <si>
    <t>5-и комн.кв.</t>
  </si>
  <si>
    <t>Итого общая площадь подвала по тех. паспорту в т.ч аренда и собств.</t>
  </si>
  <si>
    <t>аренда собствен. МКД</t>
  </si>
  <si>
    <t xml:space="preserve">подвал в частной 
собственности </t>
  </si>
  <si>
    <t>собствв. муниц.образования</t>
  </si>
  <si>
    <t xml:space="preserve">  ООО "Тепловые сети" </t>
  </si>
  <si>
    <t>Анатолия</t>
  </si>
  <si>
    <t>х</t>
  </si>
  <si>
    <t>г</t>
  </si>
  <si>
    <t>ц.канал</t>
  </si>
  <si>
    <t>нет</t>
  </si>
  <si>
    <t>пан</t>
  </si>
  <si>
    <t>ж/б</t>
  </si>
  <si>
    <t>мяг</t>
  </si>
  <si>
    <t>эл.пл.</t>
  </si>
  <si>
    <t>подвал</t>
  </si>
  <si>
    <t>ук</t>
  </si>
  <si>
    <t>9в</t>
  </si>
  <si>
    <t>11019</t>
  </si>
  <si>
    <t>кир</t>
  </si>
  <si>
    <t>Деповская</t>
  </si>
  <si>
    <t>в.я.</t>
  </si>
  <si>
    <t>печн.</t>
  </si>
  <si>
    <t>бр</t>
  </si>
  <si>
    <t>дер</t>
  </si>
  <si>
    <t>п/нас</t>
  </si>
  <si>
    <t>печь</t>
  </si>
  <si>
    <t>8 микрорайон</t>
  </si>
  <si>
    <t>чердак</t>
  </si>
  <si>
    <t>31а</t>
  </si>
  <si>
    <t>Космонавтов</t>
  </si>
  <si>
    <t>ООО "УК "ЖЭУ-1"</t>
  </si>
  <si>
    <t>Барнаульская</t>
  </si>
  <si>
    <t>кирп.</t>
  </si>
  <si>
    <t>мягк</t>
  </si>
  <si>
    <t>ш/б</t>
  </si>
  <si>
    <t>шиф</t>
  </si>
  <si>
    <t>газ</t>
  </si>
  <si>
    <t>прив.газ</t>
  </si>
  <si>
    <t>под лестн.</t>
  </si>
  <si>
    <t>кирп</t>
  </si>
  <si>
    <t>Партизанская</t>
  </si>
  <si>
    <t>18а</t>
  </si>
  <si>
    <t>Плодопитомник</t>
  </si>
  <si>
    <t>б/бл</t>
  </si>
  <si>
    <t>мет</t>
  </si>
  <si>
    <t>жел</t>
  </si>
  <si>
    <t>Ударника</t>
  </si>
  <si>
    <t>Григорьева</t>
  </si>
  <si>
    <t>9 января</t>
  </si>
  <si>
    <t>21а</t>
  </si>
  <si>
    <t>Молодежная</t>
  </si>
  <si>
    <t>к/ш</t>
  </si>
  <si>
    <t>Песчаный</t>
  </si>
  <si>
    <t>Дорожник</t>
  </si>
  <si>
    <t>*</t>
  </si>
  <si>
    <t>7а</t>
  </si>
  <si>
    <t>Дорожная</t>
  </si>
  <si>
    <t>Чкалова</t>
  </si>
  <si>
    <t>116а</t>
  </si>
  <si>
    <t>печное</t>
  </si>
  <si>
    <t>В/строительная</t>
  </si>
  <si>
    <t xml:space="preserve"> ООО "ЖЭУ-1" </t>
  </si>
  <si>
    <t>Присягино</t>
  </si>
  <si>
    <t>к/п</t>
  </si>
  <si>
    <t>4а</t>
  </si>
  <si>
    <t>центр</t>
  </si>
  <si>
    <t>17,7</t>
  </si>
  <si>
    <t>10а</t>
  </si>
  <si>
    <t>Белякова</t>
  </si>
  <si>
    <t>кирп.дер</t>
  </si>
  <si>
    <t>брус</t>
  </si>
  <si>
    <t>Вокзальная</t>
  </si>
  <si>
    <t>75а</t>
  </si>
  <si>
    <t>Репина</t>
  </si>
  <si>
    <t>ш/бр</t>
  </si>
  <si>
    <t>32а</t>
  </si>
  <si>
    <t>Юбилейная</t>
  </si>
  <si>
    <t>Депутатская</t>
  </si>
  <si>
    <t>Прудская</t>
  </si>
  <si>
    <t>15г</t>
  </si>
  <si>
    <t>Крылова</t>
  </si>
  <si>
    <t xml:space="preserve">Зеленая </t>
  </si>
  <si>
    <t>2а</t>
  </si>
  <si>
    <t>п/ли</t>
  </si>
  <si>
    <t>мягкая</t>
  </si>
  <si>
    <t>ООО УК "ЖЭУ-2"</t>
  </si>
  <si>
    <t>40 лет ВЛКСМ</t>
  </si>
  <si>
    <t>гвс</t>
  </si>
  <si>
    <t>пан.</t>
  </si>
  <si>
    <t>шиф.</t>
  </si>
  <si>
    <t>кир/шл</t>
  </si>
  <si>
    <t>кирпич</t>
  </si>
  <si>
    <t>рулонная</t>
  </si>
  <si>
    <t>шиферная</t>
  </si>
  <si>
    <t>рулон</t>
  </si>
  <si>
    <t>Гагарина</t>
  </si>
  <si>
    <t>ш/бл</t>
  </si>
  <si>
    <t>19а</t>
  </si>
  <si>
    <t>свар</t>
  </si>
  <si>
    <t>23а</t>
  </si>
  <si>
    <t>8,2и11,2</t>
  </si>
  <si>
    <t>шл/бл</t>
  </si>
  <si>
    <t>27а</t>
  </si>
  <si>
    <t>железо</t>
  </si>
  <si>
    <t>панель</t>
  </si>
  <si>
    <t>28а</t>
  </si>
  <si>
    <t>г/печи</t>
  </si>
  <si>
    <t>38а</t>
  </si>
  <si>
    <t>Красногвардейская</t>
  </si>
  <si>
    <t>Парковая</t>
  </si>
  <si>
    <t>9а</t>
  </si>
  <si>
    <t>637.2</t>
  </si>
  <si>
    <t>Строительная</t>
  </si>
  <si>
    <t>Хлебозаводская</t>
  </si>
  <si>
    <t>ИТОГО:</t>
  </si>
  <si>
    <t>рулон.</t>
  </si>
  <si>
    <t>панел</t>
  </si>
  <si>
    <t xml:space="preserve">Перечень и характеристика жилых домов  ООО "Санниковское ЖКХ" </t>
  </si>
  <si>
    <t>Итого: пл-дь жилых и нежил. помещений м2 (п.17+п.18)</t>
  </si>
  <si>
    <t>Трофимова,8</t>
  </si>
  <si>
    <t>нижняя</t>
  </si>
  <si>
    <t>неп.</t>
  </si>
  <si>
    <t>Трофимова,6</t>
  </si>
  <si>
    <t>Трофимова,4</t>
  </si>
  <si>
    <t>Трофимова,3</t>
  </si>
  <si>
    <t>п/наст</t>
  </si>
  <si>
    <t>Ефремова,4</t>
  </si>
  <si>
    <t>изменения в придомовой територии на 01.04.2014г</t>
  </si>
  <si>
    <t>тротуары</t>
  </si>
  <si>
    <t>Вагоностроительная 36</t>
  </si>
  <si>
    <t>"____"_________ 2017г.</t>
  </si>
  <si>
    <t>_____________А.А. Волков</t>
  </si>
  <si>
    <t>Партизанская 1</t>
  </si>
  <si>
    <t>22 п/съезда 12</t>
  </si>
  <si>
    <t>изменение площади придомовой територии на 01.04.2018г.</t>
  </si>
  <si>
    <t>Перечень и характеристика жилых домов  ООО "ДОУК" на 01.04.2018</t>
  </si>
  <si>
    <t>Итого: площадь жилых и нежил. помещений м2 (п.17+п.18+15+16)</t>
  </si>
  <si>
    <t>Итого: площадь жилых и нежилых помещений м2 (п.17+п.18+15+16)</t>
  </si>
  <si>
    <t>общая полезная площадь дома (по тех.паспорту, не брать в расчет)</t>
  </si>
  <si>
    <t>Высота здания, м</t>
  </si>
  <si>
    <t>выгребная яма</t>
  </si>
  <si>
    <t>ХВС</t>
  </si>
  <si>
    <t>ГВС</t>
  </si>
  <si>
    <t>центральная</t>
  </si>
  <si>
    <t xml:space="preserve">кадастровая площадь земельного участка </t>
  </si>
  <si>
    <t>н/у</t>
  </si>
  <si>
    <t>площадь чердака</t>
  </si>
  <si>
    <t>ООО "Наш дом"</t>
  </si>
  <si>
    <t>22 Партсъезда</t>
  </si>
</sst>
</file>

<file path=xl/styles.xml><?xml version="1.0" encoding="utf-8"?>
<styleSheet xmlns="http://schemas.openxmlformats.org/spreadsheetml/2006/main">
  <numFmts count="1">
    <numFmt numFmtId="172" formatCode="0.0"/>
  </numFmts>
  <fonts count="14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7"/>
      <name val="Arial"/>
      <family val="2"/>
      <charset val="204"/>
    </font>
    <font>
      <b/>
      <i/>
      <sz val="7"/>
      <name val="Arial"/>
      <family val="2"/>
      <charset val="204"/>
    </font>
    <font>
      <sz val="7"/>
      <color indexed="10"/>
      <name val="Arial"/>
      <family val="2"/>
      <charset val="204"/>
    </font>
    <font>
      <sz val="10"/>
      <name val="Arial"/>
      <family val="2"/>
      <charset val="204"/>
    </font>
    <font>
      <i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333">
    <xf numFmtId="0" fontId="0" fillId="0" borderId="0" xfId="0"/>
    <xf numFmtId="0" fontId="0" fillId="0" borderId="0" xfId="0" applyFont="1"/>
    <xf numFmtId="0" fontId="2" fillId="0" borderId="0" xfId="0" applyFont="1"/>
    <xf numFmtId="0" fontId="0" fillId="2" borderId="0" xfId="0" applyFill="1"/>
    <xf numFmtId="0" fontId="1" fillId="0" borderId="0" xfId="0" applyFont="1"/>
    <xf numFmtId="0" fontId="3" fillId="0" borderId="0" xfId="0" applyFont="1"/>
    <xf numFmtId="0" fontId="2" fillId="2" borderId="1" xfId="2" applyFont="1" applyFill="1" applyBorder="1" applyAlignment="1">
      <alignment horizontal="center" textRotation="90" wrapText="1"/>
    </xf>
    <xf numFmtId="0" fontId="2" fillId="2" borderId="1" xfId="2" applyFont="1" applyFill="1" applyBorder="1" applyAlignment="1">
      <alignment horizontal="center" textRotation="90"/>
    </xf>
    <xf numFmtId="0" fontId="0" fillId="2" borderId="1" xfId="2" applyFont="1" applyFill="1" applyBorder="1"/>
    <xf numFmtId="0" fontId="0" fillId="2" borderId="0" xfId="0" applyFont="1" applyFill="1"/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0" fontId="0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5" fillId="2" borderId="0" xfId="0" applyFont="1" applyFill="1"/>
    <xf numFmtId="0" fontId="6" fillId="0" borderId="0" xfId="0" applyFont="1"/>
    <xf numFmtId="0" fontId="5" fillId="2" borderId="0" xfId="2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2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2" borderId="1" xfId="2" applyFont="1" applyFill="1" applyBorder="1" applyAlignment="1">
      <alignment horizontal="center" textRotation="90"/>
    </xf>
    <xf numFmtId="0" fontId="0" fillId="2" borderId="1" xfId="2" applyFont="1" applyFill="1" applyBorder="1" applyAlignment="1">
      <alignment horizontal="center" textRotation="90" wrapText="1"/>
    </xf>
    <xf numFmtId="0" fontId="0" fillId="0" borderId="4" xfId="0" applyBorder="1" applyAlignment="1">
      <alignment horizontal="center" textRotation="9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/>
    <xf numFmtId="0" fontId="9" fillId="0" borderId="1" xfId="0" applyFont="1" applyFill="1" applyBorder="1"/>
    <xf numFmtId="0" fontId="9" fillId="0" borderId="1" xfId="0" applyFont="1" applyBorder="1"/>
    <xf numFmtId="0" fontId="9" fillId="2" borderId="1" xfId="0" applyFont="1" applyFill="1" applyBorder="1"/>
    <xf numFmtId="1" fontId="9" fillId="0" borderId="1" xfId="0" applyNumberFormat="1" applyFont="1" applyBorder="1"/>
    <xf numFmtId="0" fontId="9" fillId="0" borderId="0" xfId="0" applyFont="1" applyFill="1" applyBorder="1"/>
    <xf numFmtId="0" fontId="9" fillId="0" borderId="0" xfId="0" applyFont="1" applyBorder="1"/>
    <xf numFmtId="0" fontId="9" fillId="2" borderId="0" xfId="0" applyFont="1" applyFill="1" applyBorder="1"/>
    <xf numFmtId="1" fontId="9" fillId="0" borderId="0" xfId="0" applyNumberFormat="1" applyFont="1" applyBorder="1"/>
    <xf numFmtId="0" fontId="9" fillId="0" borderId="1" xfId="2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2" borderId="1" xfId="2" applyFont="1" applyFill="1" applyBorder="1"/>
    <xf numFmtId="0" fontId="11" fillId="2" borderId="1" xfId="2" applyFont="1" applyFill="1" applyBorder="1"/>
    <xf numFmtId="0" fontId="4" fillId="2" borderId="1" xfId="3" applyFont="1" applyFill="1" applyBorder="1"/>
    <xf numFmtId="0" fontId="4" fillId="0" borderId="1" xfId="2" applyFont="1" applyFill="1" applyBorder="1"/>
    <xf numFmtId="1" fontId="4" fillId="0" borderId="1" xfId="0" applyNumberFormat="1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2" fillId="0" borderId="0" xfId="0" applyFont="1"/>
    <xf numFmtId="0" fontId="0" fillId="0" borderId="13" xfId="0" applyBorder="1"/>
    <xf numFmtId="0" fontId="11" fillId="2" borderId="5" xfId="3" applyFont="1" applyFill="1" applyBorder="1"/>
    <xf numFmtId="0" fontId="12" fillId="2" borderId="2" xfId="3" applyFont="1" applyFill="1" applyBorder="1"/>
    <xf numFmtId="0" fontId="9" fillId="0" borderId="1" xfId="2" applyFont="1" applyFill="1" applyBorder="1" applyAlignment="1">
      <alignment horizontal="center" textRotation="90" wrapText="1"/>
    </xf>
    <xf numFmtId="0" fontId="9" fillId="0" borderId="1" xfId="2" applyFont="1" applyFill="1" applyBorder="1" applyAlignment="1">
      <alignment horizontal="center" textRotation="90"/>
    </xf>
    <xf numFmtId="0" fontId="0" fillId="0" borderId="0" xfId="0" applyFont="1" applyBorder="1" applyAlignment="1">
      <alignment horizontal="right"/>
    </xf>
    <xf numFmtId="0" fontId="2" fillId="2" borderId="1" xfId="2" applyFont="1" applyFill="1" applyBorder="1" applyAlignment="1">
      <alignment horizontal="center" textRotation="90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2" applyFont="1" applyFill="1" applyBorder="1" applyAlignment="1">
      <alignment horizontal="center" textRotation="90" wrapText="1"/>
    </xf>
    <xf numFmtId="0" fontId="2" fillId="2" borderId="1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0" fillId="2" borderId="1" xfId="2" applyFont="1" applyFill="1" applyBorder="1" applyAlignment="1">
      <alignment horizontal="center" wrapText="1"/>
    </xf>
    <xf numFmtId="0" fontId="0" fillId="2" borderId="1" xfId="2" applyFont="1" applyFill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" fillId="2" borderId="0" xfId="2" applyFont="1" applyFill="1" applyBorder="1" applyAlignment="1">
      <alignment horizontal="center"/>
    </xf>
    <xf numFmtId="0" fontId="0" fillId="0" borderId="1" xfId="0" applyFont="1" applyBorder="1" applyAlignment="1">
      <alignment horizontal="center" textRotation="90"/>
    </xf>
    <xf numFmtId="0" fontId="9" fillId="2" borderId="1" xfId="2" applyFont="1" applyFill="1" applyBorder="1" applyAlignment="1">
      <alignment horizontal="center" textRotation="90" wrapText="1"/>
    </xf>
    <xf numFmtId="0" fontId="0" fillId="2" borderId="1" xfId="2" applyFont="1" applyFill="1" applyBorder="1" applyAlignment="1">
      <alignment horizontal="center"/>
    </xf>
    <xf numFmtId="0" fontId="0" fillId="2" borderId="1" xfId="2" applyFont="1" applyFill="1" applyBorder="1" applyAlignment="1">
      <alignment horizontal="center" textRotation="90" wrapText="1"/>
    </xf>
    <xf numFmtId="0" fontId="0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2" xfId="2" applyFont="1" applyFill="1" applyBorder="1" applyAlignment="1">
      <alignment horizontal="center" textRotation="90"/>
    </xf>
    <xf numFmtId="0" fontId="4" fillId="0" borderId="0" xfId="0" applyFont="1" applyFill="1"/>
    <xf numFmtId="0" fontId="10" fillId="0" borderId="0" xfId="0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 textRotation="90" wrapText="1"/>
    </xf>
    <xf numFmtId="0" fontId="9" fillId="0" borderId="4" xfId="2" applyFont="1" applyFill="1" applyBorder="1" applyAlignment="1">
      <alignment horizontal="center" vertical="center" textRotation="90" wrapText="1"/>
    </xf>
    <xf numFmtId="0" fontId="9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7" xfId="0" applyFont="1" applyFill="1" applyBorder="1" applyAlignment="1"/>
    <xf numFmtId="0" fontId="4" fillId="0" borderId="4" xfId="0" applyFont="1" applyFill="1" applyBorder="1"/>
    <xf numFmtId="172" fontId="4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172" fontId="4" fillId="0" borderId="1" xfId="2" applyNumberFormat="1" applyFont="1" applyFill="1" applyBorder="1" applyAlignment="1">
      <alignment horizontal="center"/>
    </xf>
    <xf numFmtId="0" fontId="4" fillId="0" borderId="1" xfId="3" applyFont="1" applyFill="1" applyBorder="1"/>
    <xf numFmtId="0" fontId="4" fillId="0" borderId="2" xfId="2" applyFont="1" applyFill="1" applyBorder="1"/>
    <xf numFmtId="1" fontId="4" fillId="0" borderId="1" xfId="0" applyNumberFormat="1" applyFont="1" applyFill="1" applyBorder="1"/>
    <xf numFmtId="0" fontId="4" fillId="0" borderId="1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9" fillId="0" borderId="1" xfId="0" applyFont="1" applyFill="1" applyBorder="1" applyAlignment="1">
      <alignment wrapText="1"/>
    </xf>
    <xf numFmtId="1" fontId="9" fillId="0" borderId="1" xfId="0" applyNumberFormat="1" applyFont="1" applyFill="1" applyBorder="1"/>
    <xf numFmtId="1" fontId="9" fillId="0" borderId="1" xfId="2" applyNumberFormat="1" applyFont="1" applyFill="1" applyBorder="1" applyAlignment="1">
      <alignment horizontal="center"/>
    </xf>
    <xf numFmtId="172" fontId="4" fillId="0" borderId="1" xfId="1" applyNumberFormat="1" applyFont="1" applyFill="1" applyBorder="1" applyAlignment="1"/>
    <xf numFmtId="0" fontId="4" fillId="0" borderId="1" xfId="1" applyFont="1" applyFill="1" applyBorder="1" applyAlignment="1"/>
    <xf numFmtId="0" fontId="9" fillId="0" borderId="0" xfId="0" applyFont="1" applyFill="1"/>
    <xf numFmtId="0" fontId="9" fillId="0" borderId="2" xfId="2" applyFont="1" applyFill="1" applyBorder="1" applyAlignment="1">
      <alignment horizontal="center" textRotation="90" wrapText="1"/>
    </xf>
    <xf numFmtId="0" fontId="9" fillId="0" borderId="2" xfId="2" applyFont="1" applyFill="1" applyBorder="1" applyAlignment="1">
      <alignment horizontal="center" textRotation="90" wrapText="1"/>
    </xf>
    <xf numFmtId="0" fontId="4" fillId="0" borderId="0" xfId="0" applyFont="1" applyFill="1" applyAlignment="1"/>
    <xf numFmtId="0" fontId="9" fillId="0" borderId="5" xfId="2" applyFont="1" applyFill="1" applyBorder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top" wrapText="1"/>
    </xf>
    <xf numFmtId="0" fontId="9" fillId="0" borderId="3" xfId="2" applyFont="1" applyFill="1" applyBorder="1" applyAlignment="1">
      <alignment horizontal="center" textRotation="90" wrapText="1"/>
    </xf>
    <xf numFmtId="0" fontId="9" fillId="0" borderId="4" xfId="2" applyFont="1" applyFill="1" applyBorder="1" applyAlignment="1">
      <alignment horizontal="center" textRotation="90" wrapText="1"/>
    </xf>
    <xf numFmtId="0" fontId="9" fillId="0" borderId="4" xfId="2" applyFont="1" applyFill="1" applyBorder="1" applyAlignment="1">
      <alignment horizontal="center" textRotation="90"/>
    </xf>
    <xf numFmtId="0" fontId="9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textRotation="90" wrapText="1"/>
    </xf>
    <xf numFmtId="0" fontId="9" fillId="0" borderId="3" xfId="0" applyNumberFormat="1" applyFont="1" applyFill="1" applyBorder="1" applyAlignment="1">
      <alignment horizontal="center" vertical="center" textRotation="90" wrapText="1"/>
    </xf>
    <xf numFmtId="0" fontId="9" fillId="0" borderId="4" xfId="0" applyNumberFormat="1" applyFont="1" applyFill="1" applyBorder="1" applyAlignment="1">
      <alignment horizontal="center" vertical="center" textRotation="90" wrapText="1"/>
    </xf>
    <xf numFmtId="0" fontId="9" fillId="0" borderId="5" xfId="2" applyFont="1" applyFill="1" applyBorder="1" applyAlignment="1">
      <alignment horizontal="center" wrapText="1"/>
    </xf>
    <xf numFmtId="0" fontId="9" fillId="0" borderId="7" xfId="2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0" fillId="0" borderId="12" xfId="0" applyFont="1" applyFill="1" applyBorder="1" applyAlignment="1"/>
    <xf numFmtId="0" fontId="9" fillId="0" borderId="2" xfId="2" applyFont="1" applyFill="1" applyBorder="1" applyAlignment="1">
      <alignment textRotation="90" wrapText="1"/>
    </xf>
    <xf numFmtId="0" fontId="9" fillId="0" borderId="2" xfId="2" applyFont="1" applyFill="1" applyBorder="1" applyAlignment="1">
      <alignment textRotation="90"/>
    </xf>
    <xf numFmtId="0" fontId="9" fillId="0" borderId="5" xfId="2" applyFont="1" applyFill="1" applyBorder="1" applyAlignment="1"/>
    <xf numFmtId="0" fontId="9" fillId="0" borderId="6" xfId="2" applyFont="1" applyFill="1" applyBorder="1" applyAlignment="1"/>
    <xf numFmtId="0" fontId="9" fillId="0" borderId="7" xfId="2" applyFont="1" applyFill="1" applyBorder="1" applyAlignment="1"/>
    <xf numFmtId="0" fontId="9" fillId="0" borderId="5" xfId="2" applyFont="1" applyFill="1" applyBorder="1" applyAlignment="1">
      <alignment wrapText="1"/>
    </xf>
    <xf numFmtId="0" fontId="9" fillId="0" borderId="7" xfId="2" applyFont="1" applyFill="1" applyBorder="1" applyAlignment="1">
      <alignment wrapText="1"/>
    </xf>
    <xf numFmtId="0" fontId="9" fillId="0" borderId="5" xfId="0" applyFont="1" applyFill="1" applyBorder="1" applyAlignment="1"/>
    <xf numFmtId="0" fontId="9" fillId="0" borderId="3" xfId="2" applyFont="1" applyFill="1" applyBorder="1" applyAlignment="1">
      <alignment textRotation="90" wrapText="1"/>
    </xf>
    <xf numFmtId="0" fontId="9" fillId="0" borderId="3" xfId="2" applyFont="1" applyFill="1" applyBorder="1" applyAlignment="1">
      <alignment textRotation="90"/>
    </xf>
    <xf numFmtId="0" fontId="9" fillId="0" borderId="4" xfId="2" applyFont="1" applyFill="1" applyBorder="1" applyAlignment="1">
      <alignment textRotation="90" wrapText="1"/>
    </xf>
    <xf numFmtId="0" fontId="9" fillId="0" borderId="4" xfId="2" applyFont="1" applyFill="1" applyBorder="1" applyAlignment="1">
      <alignment textRotation="90"/>
    </xf>
    <xf numFmtId="0" fontId="4" fillId="0" borderId="12" xfId="0" applyFont="1" applyFill="1" applyBorder="1" applyAlignment="1">
      <alignment wrapText="1"/>
    </xf>
    <xf numFmtId="0" fontId="4" fillId="0" borderId="10" xfId="0" applyFont="1" applyFill="1" applyBorder="1" applyAlignment="1"/>
    <xf numFmtId="0" fontId="4" fillId="0" borderId="18" xfId="0" applyFont="1" applyFill="1" applyBorder="1" applyAlignment="1"/>
    <xf numFmtId="0" fontId="4" fillId="0" borderId="19" xfId="0" applyFont="1" applyFill="1" applyBorder="1" applyAlignment="1"/>
    <xf numFmtId="0" fontId="4" fillId="0" borderId="17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/>
    <xf numFmtId="0" fontId="4" fillId="0" borderId="8" xfId="0" applyFont="1" applyFill="1" applyBorder="1" applyAlignment="1"/>
    <xf numFmtId="0" fontId="4" fillId="0" borderId="12" xfId="0" applyFont="1" applyFill="1" applyBorder="1" applyAlignment="1"/>
    <xf numFmtId="0" fontId="4" fillId="0" borderId="11" xfId="0" applyFont="1" applyFill="1" applyBorder="1" applyAlignment="1"/>
    <xf numFmtId="0" fontId="4" fillId="0" borderId="5" xfId="2" applyFont="1" applyFill="1" applyBorder="1" applyAlignment="1"/>
    <xf numFmtId="0" fontId="4" fillId="0" borderId="6" xfId="2" applyFont="1" applyFill="1" applyBorder="1" applyAlignment="1"/>
    <xf numFmtId="0" fontId="4" fillId="0" borderId="7" xfId="2" applyFont="1" applyFill="1" applyBorder="1" applyAlignment="1"/>
    <xf numFmtId="0" fontId="9" fillId="0" borderId="1" xfId="2" applyFont="1" applyFill="1" applyBorder="1" applyAlignment="1">
      <alignment horizontal="center" vertical="center" textRotation="90" wrapText="1"/>
    </xf>
    <xf numFmtId="2" fontId="4" fillId="0" borderId="4" xfId="0" applyNumberFormat="1" applyFont="1" applyFill="1" applyBorder="1" applyAlignment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textRotation="90" wrapText="1"/>
    </xf>
    <xf numFmtId="0" fontId="4" fillId="0" borderId="3" xfId="0" applyNumberFormat="1" applyFont="1" applyFill="1" applyBorder="1" applyAlignment="1">
      <alignment horizontal="center" vertical="center" textRotation="90" wrapText="1"/>
    </xf>
    <xf numFmtId="0" fontId="4" fillId="0" borderId="4" xfId="0" applyNumberFormat="1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/>
    <xf numFmtId="0" fontId="9" fillId="0" borderId="15" xfId="0" applyFont="1" applyFill="1" applyBorder="1" applyAlignment="1"/>
    <xf numFmtId="0" fontId="9" fillId="0" borderId="15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5" xfId="0" applyFont="1" applyFill="1" applyBorder="1" applyAlignment="1"/>
    <xf numFmtId="0" fontId="4" fillId="0" borderId="16" xfId="0" applyFont="1" applyFill="1" applyBorder="1"/>
    <xf numFmtId="0" fontId="9" fillId="0" borderId="0" xfId="0" applyFont="1" applyFill="1" applyBorder="1" applyAlignment="1">
      <alignment wrapText="1"/>
    </xf>
    <xf numFmtId="1" fontId="9" fillId="0" borderId="0" xfId="2" applyNumberFormat="1" applyFont="1" applyFill="1" applyBorder="1"/>
    <xf numFmtId="0" fontId="9" fillId="0" borderId="2" xfId="2" applyFont="1" applyFill="1" applyBorder="1" applyAlignment="1">
      <alignment horizontal="center" vertical="center" textRotation="90" wrapText="1"/>
    </xf>
    <xf numFmtId="0" fontId="9" fillId="0" borderId="3" xfId="2" applyFont="1" applyFill="1" applyBorder="1" applyAlignment="1">
      <alignment horizontal="center" vertical="center" textRotation="90" wrapText="1"/>
    </xf>
    <xf numFmtId="0" fontId="9" fillId="0" borderId="2" xfId="2" applyFont="1" applyFill="1" applyBorder="1" applyAlignment="1">
      <alignment horizontal="center" vertical="center" textRotation="90"/>
    </xf>
    <xf numFmtId="0" fontId="9" fillId="0" borderId="4" xfId="2" applyFont="1" applyFill="1" applyBorder="1" applyAlignment="1">
      <alignment horizontal="center" vertical="center" textRotation="90" wrapText="1"/>
    </xf>
    <xf numFmtId="0" fontId="9" fillId="0" borderId="4" xfId="2" applyFont="1" applyFill="1" applyBorder="1" applyAlignment="1">
      <alignment horizontal="center" vertical="center" textRotation="90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0" fontId="9" fillId="0" borderId="1" xfId="2" applyFont="1" applyFill="1" applyBorder="1" applyAlignment="1">
      <alignment horizontal="center" vertical="center" textRotation="90"/>
    </xf>
    <xf numFmtId="0" fontId="9" fillId="0" borderId="5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2" fontId="4" fillId="0" borderId="1" xfId="0" applyNumberFormat="1" applyFont="1" applyFill="1" applyBorder="1"/>
    <xf numFmtId="49" fontId="4" fillId="0" borderId="0" xfId="0" applyNumberFormat="1" applyFont="1" applyFill="1" applyAlignment="1">
      <alignment horizontal="left" vertical="top" wrapText="1"/>
    </xf>
    <xf numFmtId="1" fontId="4" fillId="0" borderId="4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1" fontId="4" fillId="0" borderId="1" xfId="2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center"/>
    </xf>
    <xf numFmtId="1" fontId="4" fillId="0" borderId="1" xfId="3" applyNumberFormat="1" applyFont="1" applyFill="1" applyBorder="1" applyAlignment="1">
      <alignment horizontal="right"/>
    </xf>
    <xf numFmtId="1" fontId="9" fillId="0" borderId="5" xfId="0" applyNumberFormat="1" applyFont="1" applyFill="1" applyBorder="1" applyAlignment="1">
      <alignment horizontal="center"/>
    </xf>
    <xf numFmtId="1" fontId="9" fillId="0" borderId="7" xfId="2" applyNumberFormat="1" applyFont="1" applyFill="1" applyBorder="1" applyAlignment="1"/>
    <xf numFmtId="1" fontId="9" fillId="0" borderId="2" xfId="2" applyNumberFormat="1" applyFont="1" applyFill="1" applyBorder="1" applyAlignment="1">
      <alignment horizontal="center" textRotation="90"/>
    </xf>
    <xf numFmtId="1" fontId="9" fillId="0" borderId="4" xfId="2" applyNumberFormat="1" applyFont="1" applyFill="1" applyBorder="1" applyAlignment="1">
      <alignment horizontal="center" textRotation="90"/>
    </xf>
    <xf numFmtId="1" fontId="9" fillId="0" borderId="1" xfId="2" applyNumberFormat="1" applyFont="1" applyFill="1" applyBorder="1" applyAlignment="1">
      <alignment horizont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/>
    </xf>
    <xf numFmtId="2" fontId="4" fillId="0" borderId="5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Border="1"/>
    <xf numFmtId="2" fontId="4" fillId="0" borderId="7" xfId="0" applyNumberFormat="1" applyFont="1" applyFill="1" applyBorder="1" applyAlignment="1">
      <alignment horizontal="right"/>
    </xf>
    <xf numFmtId="2" fontId="9" fillId="0" borderId="1" xfId="0" applyNumberFormat="1" applyFont="1" applyFill="1" applyBorder="1"/>
    <xf numFmtId="2" fontId="4" fillId="0" borderId="1" xfId="2" applyNumberFormat="1" applyFont="1" applyFill="1" applyBorder="1" applyAlignment="1">
      <alignment horizontal="right"/>
    </xf>
    <xf numFmtId="2" fontId="4" fillId="0" borderId="5" xfId="2" applyNumberFormat="1" applyFont="1" applyFill="1" applyBorder="1" applyAlignment="1">
      <alignment horizontal="right"/>
    </xf>
    <xf numFmtId="2" fontId="4" fillId="0" borderId="1" xfId="3" applyNumberFormat="1" applyFont="1" applyFill="1" applyBorder="1" applyAlignment="1">
      <alignment horizontal="right"/>
    </xf>
    <xf numFmtId="2" fontId="4" fillId="0" borderId="2" xfId="0" applyNumberFormat="1" applyFont="1" applyFill="1" applyBorder="1"/>
    <xf numFmtId="2" fontId="4" fillId="0" borderId="0" xfId="0" applyNumberFormat="1" applyFont="1" applyFill="1"/>
    <xf numFmtId="2" fontId="9" fillId="0" borderId="0" xfId="2" applyNumberFormat="1" applyFont="1" applyFill="1" applyBorder="1"/>
    <xf numFmtId="2" fontId="9" fillId="0" borderId="0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2" fontId="9" fillId="0" borderId="0" xfId="2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top" wrapText="1"/>
    </xf>
    <xf numFmtId="2" fontId="9" fillId="0" borderId="0" xfId="0" applyNumberFormat="1" applyFont="1" applyFill="1" applyBorder="1" applyAlignment="1">
      <alignment vertical="top" wrapText="1"/>
    </xf>
    <xf numFmtId="2" fontId="9" fillId="0" borderId="0" xfId="0" applyNumberFormat="1" applyFont="1" applyFill="1"/>
    <xf numFmtId="2" fontId="9" fillId="0" borderId="2" xfId="2" applyNumberFormat="1" applyFont="1" applyFill="1" applyBorder="1" applyAlignment="1">
      <alignment horizontal="center" textRotation="90" wrapText="1"/>
    </xf>
    <xf numFmtId="2" fontId="9" fillId="0" borderId="5" xfId="2" applyNumberFormat="1" applyFont="1" applyFill="1" applyBorder="1" applyAlignment="1"/>
    <xf numFmtId="2" fontId="9" fillId="0" borderId="6" xfId="2" applyNumberFormat="1" applyFont="1" applyFill="1" applyBorder="1" applyAlignment="1"/>
    <xf numFmtId="2" fontId="9" fillId="0" borderId="7" xfId="2" applyNumberFormat="1" applyFont="1" applyFill="1" applyBorder="1" applyAlignment="1"/>
    <xf numFmtId="2" fontId="9" fillId="0" borderId="2" xfId="0" applyNumberFormat="1" applyFont="1" applyFill="1" applyBorder="1" applyAlignment="1">
      <alignment horizontal="center" vertical="center" textRotation="90" wrapText="1"/>
    </xf>
    <xf numFmtId="2" fontId="9" fillId="0" borderId="5" xfId="2" applyNumberFormat="1" applyFont="1" applyFill="1" applyBorder="1" applyAlignment="1">
      <alignment horizontal="center" wrapText="1"/>
    </xf>
    <xf numFmtId="2" fontId="9" fillId="0" borderId="7" xfId="2" applyNumberFormat="1" applyFont="1" applyFill="1" applyBorder="1" applyAlignment="1">
      <alignment horizontal="center" wrapText="1"/>
    </xf>
    <xf numFmtId="2" fontId="9" fillId="0" borderId="5" xfId="0" applyNumberFormat="1" applyFont="1" applyFill="1" applyBorder="1" applyAlignment="1"/>
    <xf numFmtId="2" fontId="9" fillId="0" borderId="7" xfId="0" applyNumberFormat="1" applyFont="1" applyFill="1" applyBorder="1" applyAlignment="1"/>
    <xf numFmtId="2" fontId="9" fillId="0" borderId="5" xfId="2" applyNumberFormat="1" applyFont="1" applyFill="1" applyBorder="1" applyAlignment="1">
      <alignment horizontal="center"/>
    </xf>
    <xf numFmtId="2" fontId="9" fillId="0" borderId="6" xfId="2" applyNumberFormat="1" applyFont="1" applyFill="1" applyBorder="1" applyAlignment="1">
      <alignment horizontal="center"/>
    </xf>
    <xf numFmtId="2" fontId="9" fillId="0" borderId="7" xfId="2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6" xfId="0" applyNumberFormat="1" applyFont="1" applyFill="1" applyBorder="1" applyAlignment="1">
      <alignment horizontal="center" wrapText="1"/>
    </xf>
    <xf numFmtId="2" fontId="4" fillId="0" borderId="7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vertical="center" textRotation="90" wrapText="1"/>
    </xf>
    <xf numFmtId="2" fontId="9" fillId="0" borderId="3" xfId="2" applyNumberFormat="1" applyFont="1" applyFill="1" applyBorder="1" applyAlignment="1">
      <alignment horizontal="center" textRotation="90" wrapText="1"/>
    </xf>
    <xf numFmtId="2" fontId="9" fillId="0" borderId="2" xfId="2" applyNumberFormat="1" applyFont="1" applyFill="1" applyBorder="1" applyAlignment="1">
      <alignment horizontal="center" textRotation="90"/>
    </xf>
    <xf numFmtId="2" fontId="9" fillId="0" borderId="3" xfId="0" applyNumberFormat="1" applyFont="1" applyFill="1" applyBorder="1" applyAlignment="1">
      <alignment horizontal="center" vertical="center" textRotation="90" wrapText="1"/>
    </xf>
    <xf numFmtId="2" fontId="9" fillId="0" borderId="2" xfId="0" applyNumberFormat="1" applyFont="1" applyFill="1" applyBorder="1" applyAlignment="1">
      <alignment horizontal="center" textRotation="90"/>
    </xf>
    <xf numFmtId="2" fontId="9" fillId="0" borderId="5" xfId="2" applyNumberFormat="1" applyFont="1" applyFill="1" applyBorder="1" applyAlignment="1">
      <alignment wrapText="1"/>
    </xf>
    <xf numFmtId="2" fontId="9" fillId="0" borderId="7" xfId="2" applyNumberFormat="1" applyFont="1" applyFill="1" applyBorder="1" applyAlignment="1">
      <alignment wrapText="1"/>
    </xf>
    <xf numFmtId="2" fontId="9" fillId="0" borderId="2" xfId="2" applyNumberFormat="1" applyFont="1" applyFill="1" applyBorder="1" applyAlignment="1">
      <alignment textRotation="90"/>
    </xf>
    <xf numFmtId="2" fontId="4" fillId="0" borderId="2" xfId="0" applyNumberFormat="1" applyFont="1" applyFill="1" applyBorder="1" applyAlignment="1">
      <alignment horizontal="center" textRotation="90"/>
    </xf>
    <xf numFmtId="2" fontId="4" fillId="0" borderId="3" xfId="0" applyNumberFormat="1" applyFont="1" applyFill="1" applyBorder="1" applyAlignment="1">
      <alignment horizontal="center" vertical="center" textRotation="90" wrapText="1"/>
    </xf>
    <xf numFmtId="2" fontId="9" fillId="0" borderId="4" xfId="2" applyNumberFormat="1" applyFont="1" applyFill="1" applyBorder="1" applyAlignment="1">
      <alignment horizontal="center" textRotation="90" wrapText="1"/>
    </xf>
    <xf numFmtId="2" fontId="9" fillId="0" borderId="4" xfId="2" applyNumberFormat="1" applyFont="1" applyFill="1" applyBorder="1" applyAlignment="1">
      <alignment horizontal="center" textRotation="90"/>
    </xf>
    <xf numFmtId="2" fontId="9" fillId="0" borderId="4" xfId="2" applyNumberFormat="1" applyFont="1" applyFill="1" applyBorder="1" applyAlignment="1">
      <alignment horizontal="center" textRotation="90" wrapText="1"/>
    </xf>
    <xf numFmtId="2" fontId="9" fillId="0" borderId="4" xfId="2" applyNumberFormat="1" applyFont="1" applyFill="1" applyBorder="1" applyAlignment="1">
      <alignment horizontal="center" vertical="center" textRotation="90" wrapText="1"/>
    </xf>
    <xf numFmtId="2" fontId="9" fillId="0" borderId="4" xfId="0" applyNumberFormat="1" applyFont="1" applyFill="1" applyBorder="1" applyAlignment="1">
      <alignment horizontal="center" vertical="center" textRotation="90" wrapText="1"/>
    </xf>
    <xf numFmtId="2" fontId="9" fillId="0" borderId="4" xfId="0" applyNumberFormat="1" applyFont="1" applyFill="1" applyBorder="1" applyAlignment="1">
      <alignment horizontal="center" textRotation="90"/>
    </xf>
    <xf numFmtId="2" fontId="9" fillId="0" borderId="1" xfId="2" applyNumberFormat="1" applyFont="1" applyFill="1" applyBorder="1" applyAlignment="1">
      <alignment horizontal="center" textRotation="90"/>
    </xf>
    <xf numFmtId="2" fontId="9" fillId="0" borderId="1" xfId="2" applyNumberFormat="1" applyFont="1" applyFill="1" applyBorder="1" applyAlignment="1">
      <alignment horizontal="center" textRotation="90" wrapText="1"/>
    </xf>
    <xf numFmtId="2" fontId="9" fillId="0" borderId="4" xfId="2" applyNumberFormat="1" applyFont="1" applyFill="1" applyBorder="1" applyAlignment="1">
      <alignment textRotation="90"/>
    </xf>
    <xf numFmtId="2" fontId="4" fillId="0" borderId="4" xfId="0" applyNumberFormat="1" applyFont="1" applyFill="1" applyBorder="1" applyAlignment="1">
      <alignment horizontal="center" textRotation="90"/>
    </xf>
    <xf numFmtId="2" fontId="4" fillId="0" borderId="4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1" fontId="4" fillId="0" borderId="3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4" fillId="0" borderId="2" xfId="2" applyNumberFormat="1" applyFont="1" applyFill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 textRotation="90" wrapText="1"/>
    </xf>
    <xf numFmtId="2" fontId="9" fillId="0" borderId="3" xfId="2" applyNumberFormat="1" applyFont="1" applyFill="1" applyBorder="1" applyAlignment="1">
      <alignment horizontal="center" vertical="center" textRotation="90" wrapText="1"/>
    </xf>
    <xf numFmtId="2" fontId="9" fillId="0" borderId="4" xfId="2" applyNumberFormat="1" applyFont="1" applyFill="1" applyBorder="1" applyAlignment="1">
      <alignment horizontal="center" vertical="center" textRotation="90" wrapText="1"/>
    </xf>
    <xf numFmtId="0" fontId="4" fillId="0" borderId="1" xfId="2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2" xfId="2" applyFont="1" applyFill="1" applyBorder="1" applyAlignment="1">
      <alignment horizontal="center" vertical="center" textRotation="90" wrapText="1"/>
    </xf>
    <xf numFmtId="0" fontId="9" fillId="0" borderId="3" xfId="2" applyFont="1" applyFill="1" applyBorder="1" applyAlignment="1">
      <alignment horizontal="center" vertical="center" textRotation="90" wrapText="1"/>
    </xf>
    <xf numFmtId="2" fontId="4" fillId="0" borderId="8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2" fontId="9" fillId="0" borderId="2" xfId="0" applyNumberFormat="1" applyFont="1" applyFill="1" applyBorder="1" applyAlignment="1">
      <alignment horizontal="right"/>
    </xf>
    <xf numFmtId="1" fontId="9" fillId="0" borderId="2" xfId="0" applyNumberFormat="1" applyFont="1" applyFill="1" applyBorder="1" applyAlignment="1">
      <alignment horizontal="right"/>
    </xf>
    <xf numFmtId="2" fontId="9" fillId="0" borderId="3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2" fontId="9" fillId="0" borderId="15" xfId="0" applyNumberFormat="1" applyFont="1" applyFill="1" applyBorder="1" applyAlignment="1">
      <alignment horizontal="right"/>
    </xf>
    <xf numFmtId="2" fontId="4" fillId="0" borderId="15" xfId="0" applyNumberFormat="1" applyFont="1" applyFill="1" applyBorder="1" applyAlignment="1">
      <alignment horizontal="right"/>
    </xf>
    <xf numFmtId="2" fontId="4" fillId="0" borderId="16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5" xfId="3" applyNumberFormat="1" applyFont="1" applyFill="1" applyBorder="1" applyAlignment="1">
      <alignment horizontal="right"/>
    </xf>
    <xf numFmtId="2" fontId="4" fillId="0" borderId="0" xfId="2" applyNumberFormat="1" applyFont="1" applyFill="1" applyBorder="1" applyAlignment="1">
      <alignment horizontal="right"/>
    </xf>
    <xf numFmtId="2" fontId="4" fillId="0" borderId="4" xfId="2" applyNumberFormat="1" applyFont="1" applyFill="1" applyBorder="1" applyAlignment="1">
      <alignment horizontal="right"/>
    </xf>
    <xf numFmtId="1" fontId="4" fillId="0" borderId="3" xfId="2" applyNumberFormat="1" applyFont="1" applyFill="1" applyBorder="1" applyAlignment="1">
      <alignment horizontal="right"/>
    </xf>
    <xf numFmtId="2" fontId="4" fillId="0" borderId="3" xfId="2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2" fontId="9" fillId="0" borderId="1" xfId="2" applyNumberFormat="1" applyFont="1" applyFill="1" applyBorder="1" applyAlignment="1">
      <alignment horizontal="right"/>
    </xf>
    <xf numFmtId="2" fontId="9" fillId="0" borderId="1" xfId="3" applyNumberFormat="1" applyFont="1" applyFill="1" applyBorder="1" applyAlignment="1">
      <alignment horizontal="right"/>
    </xf>
    <xf numFmtId="2" fontId="9" fillId="0" borderId="5" xfId="0" applyNumberFormat="1" applyFont="1" applyFill="1" applyBorder="1" applyAlignment="1">
      <alignment horizontal="right"/>
    </xf>
    <xf numFmtId="1" fontId="9" fillId="0" borderId="15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center" wrapText="1"/>
    </xf>
    <xf numFmtId="1" fontId="4" fillId="0" borderId="2" xfId="2" applyNumberFormat="1" applyFont="1" applyFill="1" applyBorder="1" applyAlignment="1">
      <alignment horizontal="right"/>
    </xf>
    <xf numFmtId="2" fontId="4" fillId="0" borderId="2" xfId="2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10" xfId="2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wrapText="1"/>
    </xf>
    <xf numFmtId="1" fontId="9" fillId="0" borderId="1" xfId="2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 vertical="top" wrapText="1"/>
    </xf>
    <xf numFmtId="1" fontId="4" fillId="0" borderId="2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center"/>
    </xf>
  </cellXfs>
  <cellStyles count="4">
    <cellStyle name="Обычный" xfId="0" builtinId="0"/>
    <cellStyle name="Обычный 3" xfId="1"/>
    <cellStyle name="Обычный_Лист1" xfId="2"/>
    <cellStyle name="Обычный_Лист1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7"/>
  <sheetViews>
    <sheetView topLeftCell="A7" workbookViewId="0">
      <selection activeCell="N14" sqref="N14"/>
    </sheetView>
  </sheetViews>
  <sheetFormatPr defaultRowHeight="12.75"/>
  <cols>
    <col min="1" max="1" width="15.7109375" customWidth="1"/>
    <col min="2" max="2" width="0" hidden="1" customWidth="1"/>
    <col min="3" max="3" width="7.42578125" customWidth="1"/>
    <col min="4" max="4" width="5" customWidth="1"/>
    <col min="5" max="5" width="5.7109375" customWidth="1"/>
    <col min="6" max="6" width="5.85546875" customWidth="1"/>
    <col min="8" max="8" width="8.7109375" customWidth="1"/>
    <col min="9" max="9" width="6.28515625" customWidth="1"/>
    <col min="10" max="10" width="6.42578125" customWidth="1"/>
    <col min="11" max="11" width="6.7109375" customWidth="1"/>
    <col min="12" max="12" width="6.28515625" customWidth="1"/>
  </cols>
  <sheetData>
    <row r="2" spans="1:14">
      <c r="J2" s="69" t="s">
        <v>0</v>
      </c>
      <c r="K2" s="69"/>
    </row>
    <row r="3" spans="1:14">
      <c r="A3" s="1"/>
      <c r="I3" s="1" t="s">
        <v>43</v>
      </c>
    </row>
    <row r="4" spans="1:14">
      <c r="A4" s="1"/>
      <c r="I4" s="1" t="s">
        <v>253</v>
      </c>
    </row>
    <row r="5" spans="1:14">
      <c r="A5" s="1"/>
      <c r="I5" s="1" t="s">
        <v>252</v>
      </c>
    </row>
    <row r="6" spans="1:14">
      <c r="A6" s="1"/>
      <c r="I6" s="1"/>
    </row>
    <row r="7" spans="1:14">
      <c r="A7" s="1"/>
      <c r="I7" s="1"/>
    </row>
    <row r="8" spans="1:14">
      <c r="I8" s="1"/>
    </row>
    <row r="9" spans="1:14">
      <c r="A9" s="72" t="s">
        <v>256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2"/>
      <c r="N9" s="1"/>
    </row>
    <row r="10" spans="1:14">
      <c r="C10" s="3"/>
      <c r="D10" s="4"/>
      <c r="E10" s="5"/>
      <c r="F10" s="5"/>
      <c r="G10" s="5"/>
      <c r="H10" s="5"/>
      <c r="I10" s="2"/>
      <c r="J10" s="2"/>
      <c r="K10" s="2"/>
      <c r="L10" s="2"/>
    </row>
    <row r="11" spans="1:14" ht="12.75" customHeight="1">
      <c r="A11" s="73" t="s">
        <v>3</v>
      </c>
      <c r="B11" s="73"/>
      <c r="C11" s="74" t="s">
        <v>4</v>
      </c>
      <c r="D11" s="75" t="s">
        <v>5</v>
      </c>
      <c r="E11" s="75"/>
      <c r="F11" s="75"/>
      <c r="G11" s="75"/>
      <c r="H11" s="75"/>
      <c r="I11" s="75"/>
      <c r="J11" s="75"/>
      <c r="K11" s="75"/>
      <c r="L11" s="75"/>
    </row>
    <row r="12" spans="1:14" ht="27.75" customHeight="1">
      <c r="A12" s="73"/>
      <c r="B12" s="73"/>
      <c r="C12" s="74"/>
      <c r="D12" s="76" t="s">
        <v>6</v>
      </c>
      <c r="E12" s="76"/>
      <c r="F12" s="70" t="s">
        <v>7</v>
      </c>
      <c r="G12" s="74" t="s">
        <v>8</v>
      </c>
      <c r="H12" s="70" t="s">
        <v>9</v>
      </c>
      <c r="I12" s="76" t="s">
        <v>10</v>
      </c>
      <c r="J12" s="76"/>
      <c r="K12" s="70" t="s">
        <v>11</v>
      </c>
      <c r="L12" s="70" t="s">
        <v>12</v>
      </c>
    </row>
    <row r="13" spans="1:14" ht="68.25" customHeight="1">
      <c r="A13" s="73"/>
      <c r="B13" s="73"/>
      <c r="C13" s="74"/>
      <c r="D13" s="7" t="s">
        <v>13</v>
      </c>
      <c r="E13" s="7" t="s">
        <v>14</v>
      </c>
      <c r="F13" s="70"/>
      <c r="G13" s="74"/>
      <c r="H13" s="70"/>
      <c r="I13" s="6" t="s">
        <v>15</v>
      </c>
      <c r="J13" s="6" t="s">
        <v>16</v>
      </c>
      <c r="K13" s="70"/>
      <c r="L13" s="70"/>
    </row>
    <row r="14" spans="1:14" s="63" customFormat="1" ht="12.75" customHeight="1">
      <c r="A14" s="57" t="s">
        <v>254</v>
      </c>
      <c r="B14" s="62" t="s">
        <v>17</v>
      </c>
      <c r="C14" s="57">
        <v>3545</v>
      </c>
      <c r="D14" s="59">
        <v>220</v>
      </c>
      <c r="E14" s="59">
        <v>123</v>
      </c>
      <c r="F14" s="59">
        <v>74</v>
      </c>
      <c r="G14" s="59"/>
      <c r="H14" s="59">
        <v>1340</v>
      </c>
      <c r="I14" s="59"/>
      <c r="J14" s="59"/>
      <c r="K14" s="59">
        <f>D14:D87+E14:E87+F14:F87+G14:G87+H14:H87+I14:I87+J14:J87</f>
        <v>1757</v>
      </c>
      <c r="L14" s="66"/>
    </row>
    <row r="15" spans="1:14">
      <c r="A15" s="57" t="s">
        <v>255</v>
      </c>
      <c r="C15" s="57"/>
      <c r="D15" s="58">
        <v>220</v>
      </c>
      <c r="E15" s="58">
        <v>102</v>
      </c>
      <c r="F15" s="58">
        <v>75</v>
      </c>
      <c r="G15" s="58"/>
      <c r="H15" s="58">
        <v>1391</v>
      </c>
      <c r="I15" s="58"/>
      <c r="J15" s="58"/>
      <c r="K15" s="65">
        <f>D15:D99+E15:E99+F15:F99+G15:G99+H15:H99+I15:I99+J15:J99</f>
        <v>1788</v>
      </c>
      <c r="L15" s="64"/>
    </row>
    <row r="16" spans="1:14">
      <c r="C16" s="3"/>
      <c r="D16" s="2"/>
      <c r="E16" s="2"/>
    </row>
    <row r="17" spans="1:12">
      <c r="A17" s="71" t="s">
        <v>18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9" spans="1:12">
      <c r="C19" s="9"/>
    </row>
    <row r="21" spans="1:12">
      <c r="A21" s="71" t="s">
        <v>19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3" spans="1:12">
      <c r="A23" s="69" t="s">
        <v>20</v>
      </c>
      <c r="B23" s="69"/>
      <c r="C23" s="69"/>
      <c r="D23" s="69"/>
      <c r="E23" s="69"/>
      <c r="F23" s="69"/>
      <c r="G23" s="69"/>
      <c r="H23" s="69"/>
      <c r="I23" s="69"/>
      <c r="J23" s="69"/>
      <c r="K23" s="10"/>
      <c r="L23" s="10"/>
    </row>
    <row r="24" spans="1:1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>
      <c r="A25" s="69" t="s">
        <v>20</v>
      </c>
      <c r="B25" s="69"/>
      <c r="C25" s="69"/>
      <c r="D25" s="69"/>
      <c r="E25" s="69"/>
      <c r="F25" s="69"/>
      <c r="G25" s="69"/>
      <c r="H25" s="69"/>
      <c r="I25" s="69"/>
      <c r="J25" s="69"/>
      <c r="K25" s="10"/>
      <c r="L25" s="10"/>
    </row>
    <row r="27" spans="1:12">
      <c r="A27" s="69" t="s">
        <v>20</v>
      </c>
      <c r="B27" s="69"/>
      <c r="C27" s="69"/>
      <c r="D27" s="69"/>
      <c r="E27" s="69"/>
      <c r="F27" s="69"/>
      <c r="G27" s="69"/>
      <c r="H27" s="69"/>
      <c r="I27" s="69"/>
      <c r="J27" s="69"/>
      <c r="K27" s="10"/>
      <c r="L27" s="10"/>
    </row>
  </sheetData>
  <sheetProtection selectLockedCells="1" selectUnlockedCells="1"/>
  <mergeCells count="18">
    <mergeCell ref="J2:K2"/>
    <mergeCell ref="A9:K9"/>
    <mergeCell ref="A11:B13"/>
    <mergeCell ref="C11:C13"/>
    <mergeCell ref="D11:L11"/>
    <mergeCell ref="D12:E12"/>
    <mergeCell ref="F12:F13"/>
    <mergeCell ref="G12:G13"/>
    <mergeCell ref="H12:H13"/>
    <mergeCell ref="I12:J12"/>
    <mergeCell ref="A25:J25"/>
    <mergeCell ref="A27:J27"/>
    <mergeCell ref="K12:K13"/>
    <mergeCell ref="L12:L13"/>
    <mergeCell ref="A17:K17"/>
    <mergeCell ref="A21:L21"/>
    <mergeCell ref="A23:J23"/>
    <mergeCell ref="A24:L2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5"/>
  <sheetViews>
    <sheetView topLeftCell="A37" workbookViewId="0">
      <selection activeCell="N47" sqref="N47"/>
    </sheetView>
  </sheetViews>
  <sheetFormatPr defaultRowHeight="12.75"/>
  <cols>
    <col min="1" max="1" width="11.7109375" customWidth="1"/>
    <col min="2" max="2" width="4.140625" customWidth="1"/>
    <col min="3" max="3" width="8.85546875" customWidth="1"/>
    <col min="4" max="4" width="5.28515625" customWidth="1"/>
    <col min="5" max="5" width="8.28515625" customWidth="1"/>
    <col min="6" max="6" width="6" customWidth="1"/>
    <col min="7" max="7" width="9.85546875" customWidth="1"/>
    <col min="8" max="8" width="7.5703125" customWidth="1"/>
    <col min="9" max="9" width="8.85546875" customWidth="1"/>
    <col min="10" max="10" width="10.85546875" customWidth="1"/>
    <col min="11" max="11" width="6.7109375" customWidth="1"/>
  </cols>
  <sheetData>
    <row r="1" spans="4:11">
      <c r="D1" s="11"/>
      <c r="E1" s="11"/>
      <c r="F1" s="11"/>
      <c r="G1" s="11"/>
      <c r="H1" s="11"/>
      <c r="I1" s="11"/>
      <c r="J1" s="80" t="s">
        <v>1</v>
      </c>
      <c r="K1" s="80"/>
    </row>
    <row r="2" spans="4:11">
      <c r="D2" s="11"/>
      <c r="E2" s="11"/>
      <c r="F2" s="11"/>
      <c r="G2" s="11"/>
      <c r="H2" s="11"/>
      <c r="I2" s="11"/>
      <c r="J2" s="80" t="s">
        <v>2</v>
      </c>
      <c r="K2" s="80"/>
    </row>
    <row r="3" spans="4:11">
      <c r="D3" s="11"/>
      <c r="E3" s="11"/>
      <c r="F3" s="11"/>
      <c r="G3" s="11"/>
      <c r="H3" s="11"/>
      <c r="I3" s="11"/>
      <c r="J3" s="80" t="s">
        <v>21</v>
      </c>
      <c r="K3" s="80"/>
    </row>
    <row r="4" spans="4:11">
      <c r="D4" s="11"/>
      <c r="E4" s="11"/>
      <c r="F4" s="11"/>
      <c r="G4" s="11"/>
      <c r="H4" s="11"/>
      <c r="I4" s="11"/>
      <c r="J4" s="11"/>
      <c r="K4" s="11"/>
    </row>
    <row r="5" spans="4:11">
      <c r="D5" s="12" t="s">
        <v>22</v>
      </c>
      <c r="E5" s="12"/>
      <c r="F5" s="12"/>
      <c r="G5" s="12"/>
      <c r="H5" s="12"/>
      <c r="I5" s="12"/>
      <c r="J5" s="12"/>
      <c r="K5" s="12"/>
    </row>
    <row r="6" spans="4:11">
      <c r="D6" s="12"/>
      <c r="E6" s="12"/>
      <c r="F6" s="12"/>
      <c r="G6" s="12"/>
      <c r="H6" s="12"/>
      <c r="I6" s="12"/>
      <c r="J6" s="12"/>
      <c r="K6" s="12"/>
    </row>
    <row r="7" spans="4:11" ht="15.75" customHeight="1">
      <c r="D7" s="92"/>
      <c r="E7" s="92"/>
      <c r="F7" s="92"/>
      <c r="G7" s="92"/>
      <c r="H7" s="14" t="s">
        <v>23</v>
      </c>
      <c r="I7" s="14" t="s">
        <v>24</v>
      </c>
      <c r="J7" s="15" t="s">
        <v>25</v>
      </c>
      <c r="K7" s="16" t="s">
        <v>26</v>
      </c>
    </row>
    <row r="8" spans="4:11">
      <c r="D8" s="14" t="s">
        <v>27</v>
      </c>
      <c r="E8" s="14"/>
      <c r="F8" s="14"/>
      <c r="G8" s="13"/>
      <c r="H8" s="17" t="s">
        <v>28</v>
      </c>
      <c r="I8" s="13" t="s">
        <v>29</v>
      </c>
      <c r="J8" s="13" t="s">
        <v>30</v>
      </c>
      <c r="K8" s="13" t="s">
        <v>31</v>
      </c>
    </row>
    <row r="9" spans="4:11">
      <c r="D9" s="14" t="s">
        <v>32</v>
      </c>
      <c r="E9" s="14"/>
      <c r="F9" s="14"/>
      <c r="G9" s="13"/>
      <c r="H9" s="13" t="s">
        <v>33</v>
      </c>
      <c r="I9" s="13">
        <v>0</v>
      </c>
      <c r="J9" s="13">
        <v>0</v>
      </c>
      <c r="K9" s="13">
        <v>0</v>
      </c>
    </row>
    <row r="10" spans="4:11">
      <c r="D10" s="92" t="s">
        <v>34</v>
      </c>
      <c r="E10" s="92"/>
      <c r="F10" s="92"/>
      <c r="G10" s="92"/>
      <c r="H10" s="18"/>
      <c r="I10" s="18"/>
      <c r="J10" s="19"/>
      <c r="K10" s="19"/>
    </row>
    <row r="11" spans="4:11">
      <c r="D11" s="92" t="s">
        <v>35</v>
      </c>
      <c r="E11" s="92"/>
      <c r="F11" s="92"/>
      <c r="G11" s="92"/>
      <c r="H11" s="18"/>
      <c r="I11" s="18"/>
      <c r="J11" s="19"/>
      <c r="K11" s="19"/>
    </row>
    <row r="12" spans="4:11" ht="12.75" customHeight="1">
      <c r="D12" s="20" t="s">
        <v>36</v>
      </c>
      <c r="E12" s="20" t="s">
        <v>37</v>
      </c>
      <c r="F12" s="21"/>
      <c r="G12" s="21"/>
      <c r="H12" s="22"/>
      <c r="I12" s="22"/>
      <c r="J12" s="23"/>
      <c r="K12" s="23"/>
    </row>
    <row r="13" spans="4:11">
      <c r="D13" s="11"/>
      <c r="E13" s="11"/>
      <c r="F13" s="24"/>
      <c r="G13" s="25"/>
      <c r="H13" s="25"/>
      <c r="I13" s="25"/>
      <c r="J13" s="11"/>
      <c r="K13" s="11"/>
    </row>
    <row r="14" spans="4:11">
      <c r="D14" s="11" t="s">
        <v>38</v>
      </c>
      <c r="E14" s="11"/>
      <c r="F14" s="24"/>
      <c r="G14" s="11"/>
      <c r="H14" s="26"/>
      <c r="I14" s="26"/>
      <c r="J14" s="26"/>
      <c r="K14" s="26"/>
    </row>
    <row r="15" spans="4:11">
      <c r="D15" s="11"/>
      <c r="E15" s="11"/>
      <c r="F15" s="24"/>
      <c r="G15" s="11"/>
      <c r="H15" s="11"/>
      <c r="I15" s="11"/>
      <c r="J15" s="11"/>
      <c r="K15" s="11"/>
    </row>
    <row r="16" spans="4:11">
      <c r="D16" s="11"/>
      <c r="E16" s="11"/>
      <c r="F16" s="24"/>
      <c r="G16" s="11"/>
      <c r="H16" s="11"/>
      <c r="I16" s="11"/>
      <c r="J16" s="11"/>
      <c r="K16" s="11"/>
    </row>
    <row r="17" spans="4:11">
      <c r="D17" s="79" t="s">
        <v>18</v>
      </c>
      <c r="E17" s="79"/>
      <c r="F17" s="79"/>
      <c r="G17" s="79"/>
      <c r="H17" s="79"/>
      <c r="I17" s="79"/>
      <c r="J17" s="79"/>
      <c r="K17" s="79"/>
    </row>
    <row r="18" spans="4:11">
      <c r="D18" s="11"/>
      <c r="E18" s="11"/>
      <c r="F18" s="11"/>
      <c r="G18" s="11"/>
      <c r="H18" s="11"/>
      <c r="I18" s="11"/>
      <c r="J18" s="11"/>
      <c r="K18" s="11"/>
    </row>
    <row r="19" spans="4:11">
      <c r="D19" s="11"/>
      <c r="E19" s="11"/>
      <c r="F19" s="24" t="s">
        <v>39</v>
      </c>
      <c r="G19" s="11"/>
      <c r="H19" s="11"/>
      <c r="I19" s="11"/>
      <c r="J19" s="11"/>
      <c r="K19" s="11"/>
    </row>
    <row r="20" spans="4:11">
      <c r="D20" s="11"/>
      <c r="E20" s="11"/>
      <c r="F20" s="11"/>
      <c r="G20" s="11"/>
      <c r="H20" s="11"/>
      <c r="I20" s="11"/>
      <c r="J20" s="11"/>
      <c r="K20" s="11"/>
    </row>
    <row r="21" spans="4:11">
      <c r="D21" s="11"/>
      <c r="E21" s="11"/>
      <c r="F21" s="27" t="s">
        <v>40</v>
      </c>
      <c r="G21" s="27"/>
      <c r="H21" s="27"/>
      <c r="I21" s="27"/>
      <c r="J21" s="28" t="s">
        <v>41</v>
      </c>
      <c r="K21" s="11"/>
    </row>
    <row r="22" spans="4:11">
      <c r="D22" s="11"/>
      <c r="E22" s="11"/>
      <c r="F22" s="11"/>
      <c r="G22" s="11"/>
      <c r="H22" s="11"/>
      <c r="I22" s="11"/>
      <c r="J22" s="11"/>
      <c r="K22" s="11"/>
    </row>
    <row r="23" spans="4:11">
      <c r="D23" s="79" t="s">
        <v>42</v>
      </c>
      <c r="E23" s="79"/>
      <c r="F23" s="79"/>
      <c r="G23" s="79"/>
      <c r="H23" s="79"/>
      <c r="I23" s="79"/>
      <c r="J23" s="79"/>
      <c r="K23" s="79"/>
    </row>
    <row r="24" spans="4:11">
      <c r="D24" s="28"/>
      <c r="E24" s="28"/>
      <c r="F24" s="28"/>
      <c r="G24" s="28"/>
      <c r="H24" s="28"/>
      <c r="I24" s="28"/>
      <c r="J24" s="28"/>
      <c r="K24" s="28"/>
    </row>
    <row r="25" spans="4:11">
      <c r="D25" s="11"/>
      <c r="E25" s="11"/>
      <c r="F25" s="11"/>
      <c r="G25" s="11"/>
      <c r="H25" s="80" t="s">
        <v>43</v>
      </c>
      <c r="I25" s="80"/>
      <c r="J25" s="80"/>
      <c r="K25" s="80"/>
    </row>
    <row r="26" spans="4:11" ht="12.75" customHeight="1">
      <c r="D26" s="11"/>
      <c r="E26" s="11"/>
      <c r="F26" s="11"/>
      <c r="G26" s="11"/>
      <c r="H26" s="80" t="s">
        <v>2</v>
      </c>
      <c r="I26" s="80"/>
      <c r="J26" s="80"/>
      <c r="K26" s="80"/>
    </row>
    <row r="27" spans="4:11" ht="12.75" customHeight="1">
      <c r="D27" s="11"/>
      <c r="E27" s="11"/>
      <c r="F27" s="11"/>
      <c r="G27" s="11"/>
      <c r="H27" s="80" t="s">
        <v>21</v>
      </c>
      <c r="I27" s="80"/>
      <c r="J27" s="80"/>
      <c r="K27" s="80"/>
    </row>
    <row r="28" spans="4:11" ht="12.75" customHeight="1">
      <c r="D28" s="11"/>
      <c r="E28" s="11"/>
      <c r="F28" s="11"/>
      <c r="G28" s="11"/>
      <c r="H28" s="11"/>
      <c r="I28" s="11"/>
      <c r="J28" s="29"/>
      <c r="K28" s="29"/>
    </row>
    <row r="29" spans="4:11" ht="12.75" customHeight="1">
      <c r="D29" s="12" t="s">
        <v>44</v>
      </c>
      <c r="E29" s="12"/>
      <c r="F29" s="12"/>
      <c r="G29" s="12"/>
      <c r="H29" s="12"/>
      <c r="I29" s="12"/>
      <c r="J29" s="12"/>
      <c r="K29" s="12"/>
    </row>
    <row r="30" spans="4:11" ht="12.75" customHeight="1">
      <c r="D30" s="12"/>
      <c r="E30" s="12"/>
      <c r="F30" s="12"/>
      <c r="G30" s="12"/>
      <c r="H30" s="12"/>
      <c r="I30" s="12"/>
      <c r="J30" s="12"/>
      <c r="K30" s="12"/>
    </row>
    <row r="31" spans="4:11" ht="12.75" customHeight="1">
      <c r="D31" s="89" t="s">
        <v>45</v>
      </c>
      <c r="E31" s="90" t="s">
        <v>46</v>
      </c>
      <c r="F31" s="89" t="s">
        <v>47</v>
      </c>
      <c r="G31" s="91" t="s">
        <v>48</v>
      </c>
      <c r="H31" s="89" t="s">
        <v>49</v>
      </c>
      <c r="I31" s="11"/>
      <c r="J31" s="11"/>
      <c r="K31" s="11"/>
    </row>
    <row r="32" spans="4:11">
      <c r="D32" s="89"/>
      <c r="E32" s="90"/>
      <c r="F32" s="89"/>
      <c r="G32" s="91"/>
      <c r="H32" s="89"/>
    </row>
    <row r="33" spans="1:11">
      <c r="D33" s="89"/>
      <c r="E33" s="90"/>
      <c r="F33" s="89"/>
      <c r="G33" s="91"/>
      <c r="H33" s="89"/>
    </row>
    <row r="34" spans="1:11">
      <c r="D34" s="19">
        <v>1</v>
      </c>
      <c r="E34" s="8" t="s">
        <v>50</v>
      </c>
      <c r="F34" s="30">
        <v>3</v>
      </c>
      <c r="G34" s="30">
        <v>246</v>
      </c>
      <c r="H34" s="31">
        <v>0</v>
      </c>
    </row>
    <row r="36" spans="1:11" ht="12.75" customHeight="1">
      <c r="D36" s="86" t="s">
        <v>51</v>
      </c>
      <c r="E36" s="86"/>
      <c r="F36" s="86"/>
      <c r="G36" s="86"/>
      <c r="H36" s="86"/>
      <c r="I36" s="86"/>
      <c r="J36" s="86"/>
      <c r="K36" s="86"/>
    </row>
    <row r="37" spans="1:11" ht="27.75" customHeight="1">
      <c r="D37" s="86"/>
      <c r="E37" s="86"/>
      <c r="F37" s="86"/>
      <c r="G37" s="86"/>
      <c r="H37" s="86"/>
      <c r="I37" s="86"/>
      <c r="J37" s="86"/>
      <c r="K37" s="86"/>
    </row>
    <row r="38" spans="1:11" ht="16.5" customHeight="1">
      <c r="D38" s="32"/>
      <c r="E38" s="32"/>
      <c r="F38" s="32"/>
      <c r="G38" s="32"/>
      <c r="H38" s="32"/>
      <c r="I38" s="32"/>
      <c r="J38" s="32"/>
      <c r="K38" s="32"/>
    </row>
    <row r="39" spans="1:11" ht="16.5" customHeight="1">
      <c r="D39" s="32"/>
      <c r="E39" s="32"/>
      <c r="F39" s="32"/>
      <c r="G39" s="32"/>
      <c r="H39" s="32"/>
      <c r="I39" s="32"/>
      <c r="J39" s="32"/>
      <c r="K39" s="32"/>
    </row>
    <row r="40" spans="1:11">
      <c r="D40" s="79" t="s">
        <v>52</v>
      </c>
      <c r="E40" s="79"/>
      <c r="F40" s="79"/>
      <c r="G40" s="79"/>
      <c r="H40" s="79"/>
      <c r="I40" s="79"/>
      <c r="J40" s="79"/>
      <c r="K40" s="79"/>
    </row>
    <row r="41" spans="1:11">
      <c r="D41" s="11"/>
      <c r="E41" s="11"/>
      <c r="F41" s="11"/>
      <c r="G41" s="11"/>
      <c r="H41" s="11"/>
      <c r="I41" s="11"/>
      <c r="J41" s="11"/>
      <c r="K41" s="11"/>
    </row>
    <row r="42" spans="1:11">
      <c r="D42" s="11"/>
      <c r="E42" s="11"/>
      <c r="F42" s="33" t="s">
        <v>40</v>
      </c>
      <c r="G42" s="33"/>
      <c r="H42" s="33"/>
      <c r="I42" s="27"/>
      <c r="J42" s="28" t="s">
        <v>53</v>
      </c>
      <c r="K42" s="11"/>
    </row>
    <row r="43" spans="1:11">
      <c r="D43" s="11"/>
      <c r="E43" s="11"/>
      <c r="F43" s="11"/>
      <c r="G43" s="11"/>
      <c r="H43" s="11"/>
      <c r="I43" s="11"/>
      <c r="J43" s="11"/>
      <c r="K43" s="11"/>
    </row>
    <row r="44" spans="1:11">
      <c r="D44" s="79" t="s">
        <v>42</v>
      </c>
      <c r="E44" s="79"/>
      <c r="F44" s="79"/>
      <c r="G44" s="79"/>
      <c r="H44" s="79"/>
      <c r="I44" s="79"/>
      <c r="J44" s="79"/>
      <c r="K44" s="79"/>
    </row>
    <row r="45" spans="1:11">
      <c r="D45" s="28"/>
      <c r="E45" s="28"/>
      <c r="F45" s="28"/>
      <c r="G45" s="28"/>
      <c r="H45" s="28"/>
      <c r="I45" s="28"/>
      <c r="J45" s="28"/>
      <c r="K45" s="28"/>
    </row>
    <row r="46" spans="1:11">
      <c r="D46" s="28"/>
      <c r="E46" s="28"/>
      <c r="F46" s="28"/>
      <c r="G46" s="28"/>
      <c r="H46" s="28"/>
      <c r="I46" s="28"/>
      <c r="J46" s="28"/>
      <c r="K46" s="28"/>
    </row>
    <row r="47" spans="1:11" ht="15.75">
      <c r="A47" s="87" t="s">
        <v>54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</row>
    <row r="48" spans="1:11" ht="15.75">
      <c r="A48" s="88" t="s">
        <v>55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ht="15.7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>
      <c r="D50" s="28"/>
      <c r="E50" s="28"/>
      <c r="F50" s="28"/>
      <c r="G50" s="28"/>
      <c r="H50" s="80" t="s">
        <v>56</v>
      </c>
      <c r="I50" s="80"/>
      <c r="J50" s="80"/>
      <c r="K50" s="80"/>
    </row>
    <row r="51" spans="1:11">
      <c r="D51" s="28"/>
      <c r="E51" s="28"/>
      <c r="F51" s="28"/>
      <c r="G51" s="28"/>
      <c r="H51" s="80" t="s">
        <v>2</v>
      </c>
      <c r="I51" s="80"/>
      <c r="J51" s="80"/>
      <c r="K51" s="80"/>
    </row>
    <row r="52" spans="1:11">
      <c r="D52" s="28"/>
      <c r="E52" s="28"/>
      <c r="F52" s="28"/>
      <c r="G52" s="28"/>
      <c r="H52" s="80" t="s">
        <v>57</v>
      </c>
      <c r="I52" s="80"/>
      <c r="J52" s="80"/>
      <c r="K52" s="80"/>
    </row>
    <row r="54" spans="1:11">
      <c r="A54" s="81" t="s">
        <v>58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</row>
    <row r="56" spans="1:11" ht="12.75" customHeight="1">
      <c r="A56" s="82" t="s">
        <v>46</v>
      </c>
      <c r="B56" s="35"/>
      <c r="C56" s="83" t="s">
        <v>4</v>
      </c>
      <c r="D56" s="84" t="s">
        <v>5</v>
      </c>
      <c r="E56" s="84"/>
      <c r="F56" s="84"/>
      <c r="G56" s="84"/>
      <c r="H56" s="84"/>
      <c r="I56" s="84"/>
      <c r="J56" s="84"/>
      <c r="K56" s="84"/>
    </row>
    <row r="57" spans="1:11" ht="30" customHeight="1">
      <c r="A57" s="82"/>
      <c r="B57" s="36"/>
      <c r="C57" s="83"/>
      <c r="D57" s="77" t="s">
        <v>6</v>
      </c>
      <c r="E57" s="77"/>
      <c r="F57" s="78" t="s">
        <v>7</v>
      </c>
      <c r="G57" s="85" t="s">
        <v>8</v>
      </c>
      <c r="H57" s="78" t="s">
        <v>9</v>
      </c>
      <c r="I57" s="77" t="s">
        <v>10</v>
      </c>
      <c r="J57" s="77"/>
      <c r="K57" s="78" t="s">
        <v>59</v>
      </c>
    </row>
    <row r="58" spans="1:11" ht="87.75">
      <c r="A58" s="82"/>
      <c r="B58" s="39"/>
      <c r="C58" s="83"/>
      <c r="D58" s="37" t="s">
        <v>13</v>
      </c>
      <c r="E58" s="38" t="s">
        <v>60</v>
      </c>
      <c r="F58" s="78"/>
      <c r="G58" s="85"/>
      <c r="H58" s="78"/>
      <c r="I58" s="37" t="s">
        <v>15</v>
      </c>
      <c r="J58" s="37" t="s">
        <v>16</v>
      </c>
      <c r="K58" s="78"/>
    </row>
    <row r="59" spans="1:11">
      <c r="A59" s="40" t="s">
        <v>61</v>
      </c>
      <c r="B59" s="41">
        <v>6</v>
      </c>
      <c r="C59" s="42">
        <v>1538</v>
      </c>
      <c r="D59" s="40">
        <v>140</v>
      </c>
      <c r="E59" s="40">
        <v>9</v>
      </c>
      <c r="F59" s="40">
        <v>90</v>
      </c>
      <c r="G59" s="40">
        <v>79</v>
      </c>
      <c r="H59" s="40">
        <v>0</v>
      </c>
      <c r="I59" s="40">
        <v>340</v>
      </c>
      <c r="J59" s="40">
        <v>0</v>
      </c>
      <c r="K59" s="40">
        <f>D59+E59+F59+G59+H59+I59+J59</f>
        <v>658</v>
      </c>
    </row>
    <row r="60" spans="1:11">
      <c r="A60" s="40" t="s">
        <v>61</v>
      </c>
      <c r="B60" s="41">
        <v>4</v>
      </c>
      <c r="C60" s="42">
        <v>1615</v>
      </c>
      <c r="D60" s="40">
        <f>+F60+I60</f>
        <v>363</v>
      </c>
      <c r="E60" s="40">
        <v>0</v>
      </c>
      <c r="F60" s="40">
        <v>90</v>
      </c>
      <c r="G60" s="40">
        <v>0</v>
      </c>
      <c r="H60" s="40">
        <v>0</v>
      </c>
      <c r="I60" s="40">
        <v>273</v>
      </c>
      <c r="J60" s="40">
        <v>0</v>
      </c>
      <c r="K60" s="40">
        <f>D60+F60+I60</f>
        <v>726</v>
      </c>
    </row>
    <row r="61" spans="1:11">
      <c r="A61" s="40" t="s">
        <v>61</v>
      </c>
      <c r="B61" s="41">
        <v>3</v>
      </c>
      <c r="C61" s="42">
        <v>1813</v>
      </c>
      <c r="D61" s="40">
        <v>19</v>
      </c>
      <c r="E61" s="40">
        <v>0</v>
      </c>
      <c r="F61" s="40">
        <v>70</v>
      </c>
      <c r="G61" s="40">
        <v>0</v>
      </c>
      <c r="H61" s="40">
        <v>140</v>
      </c>
      <c r="I61" s="40">
        <v>1076</v>
      </c>
      <c r="J61" s="40">
        <v>200</v>
      </c>
      <c r="K61" s="40">
        <f>J61+I61+H61+F61+D61</f>
        <v>1505</v>
      </c>
    </row>
    <row r="62" spans="1:11">
      <c r="A62" s="40" t="s">
        <v>62</v>
      </c>
      <c r="B62" s="41">
        <v>4</v>
      </c>
      <c r="C62" s="42">
        <v>5374</v>
      </c>
      <c r="D62" s="40">
        <v>320</v>
      </c>
      <c r="E62" s="40">
        <v>37</v>
      </c>
      <c r="F62" s="40">
        <v>93</v>
      </c>
      <c r="G62" s="40">
        <v>0</v>
      </c>
      <c r="H62" s="40">
        <v>0</v>
      </c>
      <c r="I62" s="40">
        <v>54</v>
      </c>
      <c r="J62" s="40">
        <v>171</v>
      </c>
      <c r="K62" s="40">
        <f>J62+I62+F62+E62+D62</f>
        <v>675</v>
      </c>
    </row>
    <row r="63" spans="1:11">
      <c r="A63" s="40" t="s">
        <v>63</v>
      </c>
      <c r="B63" s="41" t="s">
        <v>64</v>
      </c>
      <c r="C63" s="42">
        <v>2357</v>
      </c>
      <c r="D63" s="40">
        <v>420</v>
      </c>
      <c r="E63" s="40">
        <v>0</v>
      </c>
      <c r="F63" s="40">
        <v>130</v>
      </c>
      <c r="G63" s="40">
        <v>100</v>
      </c>
      <c r="H63" s="40">
        <v>320</v>
      </c>
      <c r="I63" s="40">
        <v>1360</v>
      </c>
      <c r="J63" s="40">
        <v>1180</v>
      </c>
      <c r="K63" s="40">
        <f>J63+I63+G63+F63+D63</f>
        <v>3190</v>
      </c>
    </row>
    <row r="64" spans="1:11">
      <c r="A64" s="42" t="s">
        <v>63</v>
      </c>
      <c r="B64" s="43" t="s">
        <v>65</v>
      </c>
      <c r="C64" s="42">
        <v>1843</v>
      </c>
      <c r="D64" s="42">
        <v>372</v>
      </c>
      <c r="E64" s="42">
        <v>0</v>
      </c>
      <c r="F64" s="42">
        <v>130</v>
      </c>
      <c r="G64" s="42">
        <v>243</v>
      </c>
      <c r="H64" s="42">
        <v>0</v>
      </c>
      <c r="I64" s="42">
        <v>0</v>
      </c>
      <c r="J64" s="42">
        <v>60</v>
      </c>
      <c r="K64" s="42">
        <f>J64+G64+F64+D64</f>
        <v>805</v>
      </c>
    </row>
    <row r="65" spans="1:11">
      <c r="A65" s="42" t="s">
        <v>63</v>
      </c>
      <c r="B65" s="43">
        <v>118</v>
      </c>
      <c r="C65" s="42">
        <v>5177</v>
      </c>
      <c r="D65" s="42">
        <v>360</v>
      </c>
      <c r="E65" s="44">
        <v>176.4</v>
      </c>
      <c r="F65" s="42">
        <v>227</v>
      </c>
      <c r="G65" s="42">
        <v>405</v>
      </c>
      <c r="H65" s="3">
        <v>0</v>
      </c>
      <c r="I65" s="42">
        <v>338.1</v>
      </c>
      <c r="J65" s="42">
        <v>957</v>
      </c>
      <c r="K65" s="44">
        <f>D65+E65+F65+G65+I65+J65</f>
        <v>2463.5</v>
      </c>
    </row>
    <row r="66" spans="1:11">
      <c r="A66" s="42" t="s">
        <v>63</v>
      </c>
      <c r="B66" s="43" t="s">
        <v>66</v>
      </c>
      <c r="C66" s="42">
        <v>2540</v>
      </c>
      <c r="D66" s="42">
        <v>190</v>
      </c>
      <c r="E66" s="42">
        <v>146</v>
      </c>
      <c r="F66" s="42">
        <v>90</v>
      </c>
      <c r="G66" s="42">
        <v>405</v>
      </c>
      <c r="H66" s="42">
        <v>0</v>
      </c>
      <c r="I66" s="42">
        <v>0</v>
      </c>
      <c r="J66" s="42">
        <v>824</v>
      </c>
      <c r="K66" s="42">
        <f>J66+G66+F66+E66+D66</f>
        <v>1655</v>
      </c>
    </row>
    <row r="67" spans="1:11">
      <c r="A67" s="42" t="s">
        <v>63</v>
      </c>
      <c r="B67" s="43" t="s">
        <v>67</v>
      </c>
      <c r="C67" s="42">
        <v>2591</v>
      </c>
      <c r="D67" s="42">
        <v>192</v>
      </c>
      <c r="E67" s="44">
        <v>53.6</v>
      </c>
      <c r="F67" s="42">
        <v>90</v>
      </c>
      <c r="G67" s="42">
        <v>405</v>
      </c>
      <c r="H67" s="42">
        <v>0</v>
      </c>
      <c r="I67" s="42">
        <v>0</v>
      </c>
      <c r="J67" s="42">
        <v>549</v>
      </c>
      <c r="K67" s="44">
        <f>J67+G67+F67+E67+D67</f>
        <v>1289.5999999999999</v>
      </c>
    </row>
    <row r="68" spans="1:11">
      <c r="A68" s="40" t="s">
        <v>63</v>
      </c>
      <c r="B68" s="41">
        <v>60</v>
      </c>
      <c r="C68" s="42">
        <v>3715</v>
      </c>
      <c r="D68" s="40">
        <v>430</v>
      </c>
      <c r="E68" s="40">
        <v>0</v>
      </c>
      <c r="F68" s="40">
        <v>120</v>
      </c>
      <c r="G68" s="40">
        <v>405</v>
      </c>
      <c r="H68" s="40">
        <v>0</v>
      </c>
      <c r="I68" s="40">
        <v>57</v>
      </c>
      <c r="J68" s="40">
        <v>463</v>
      </c>
      <c r="K68" s="40">
        <f>I68+G68+F68+D68</f>
        <v>1012</v>
      </c>
    </row>
    <row r="69" spans="1:11">
      <c r="A69" s="45" t="s">
        <v>68</v>
      </c>
      <c r="B69" s="46"/>
      <c r="C69" s="47">
        <f t="shared" ref="C69:K69" si="0">SUM(C59:C68)</f>
        <v>28563</v>
      </c>
      <c r="D69" s="46">
        <f t="shared" si="0"/>
        <v>2806</v>
      </c>
      <c r="E69" s="46">
        <f t="shared" si="0"/>
        <v>422</v>
      </c>
      <c r="F69" s="46">
        <f t="shared" si="0"/>
        <v>1130</v>
      </c>
      <c r="G69" s="46">
        <f t="shared" si="0"/>
        <v>2042</v>
      </c>
      <c r="H69" s="46">
        <f t="shared" si="0"/>
        <v>460</v>
      </c>
      <c r="I69" s="46">
        <f t="shared" si="0"/>
        <v>3498.1</v>
      </c>
      <c r="J69" s="46">
        <f t="shared" si="0"/>
        <v>4404</v>
      </c>
      <c r="K69" s="48">
        <f t="shared" si="0"/>
        <v>13979.1</v>
      </c>
    </row>
    <row r="70" spans="1:11">
      <c r="A70" s="49"/>
      <c r="B70" s="50"/>
      <c r="C70" s="51"/>
      <c r="D70" s="50"/>
      <c r="E70" s="50"/>
      <c r="F70" s="50"/>
      <c r="G70" s="50"/>
      <c r="H70" s="50"/>
      <c r="I70" s="50"/>
      <c r="J70" s="50"/>
      <c r="K70" s="52"/>
    </row>
    <row r="71" spans="1:11">
      <c r="D71" s="10" t="s">
        <v>69</v>
      </c>
      <c r="E71" s="10"/>
      <c r="F71" s="10"/>
    </row>
    <row r="73" spans="1:11">
      <c r="A73" s="79" t="s">
        <v>52</v>
      </c>
      <c r="B73" s="79"/>
      <c r="C73" s="79"/>
      <c r="D73" s="79"/>
      <c r="E73" s="79"/>
      <c r="F73" s="79"/>
      <c r="G73" s="79"/>
      <c r="H73" s="79"/>
      <c r="I73" s="79"/>
      <c r="J73" s="79"/>
    </row>
    <row r="74" spans="1:11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1">
      <c r="A75" s="79" t="s">
        <v>42</v>
      </c>
      <c r="B75" s="79"/>
      <c r="C75" s="79"/>
      <c r="D75" s="79"/>
      <c r="E75" s="79"/>
      <c r="F75" s="79"/>
      <c r="G75" s="79"/>
      <c r="H75" s="79"/>
      <c r="I75" s="79"/>
      <c r="J75" s="79"/>
    </row>
  </sheetData>
  <sheetProtection selectLockedCells="1" selectUnlockedCells="1"/>
  <mergeCells count="36">
    <mergeCell ref="J1:K1"/>
    <mergeCell ref="J2:K2"/>
    <mergeCell ref="J3:K3"/>
    <mergeCell ref="D7:G7"/>
    <mergeCell ref="D10:G10"/>
    <mergeCell ref="D11:G11"/>
    <mergeCell ref="D17:K17"/>
    <mergeCell ref="D23:K23"/>
    <mergeCell ref="H25:K25"/>
    <mergeCell ref="H26:K26"/>
    <mergeCell ref="H27:K27"/>
    <mergeCell ref="D31:D33"/>
    <mergeCell ref="E31:E33"/>
    <mergeCell ref="F31:F33"/>
    <mergeCell ref="G31:G33"/>
    <mergeCell ref="H31:H33"/>
    <mergeCell ref="D57:E57"/>
    <mergeCell ref="F57:F58"/>
    <mergeCell ref="G57:G58"/>
    <mergeCell ref="H57:H58"/>
    <mergeCell ref="D36:K37"/>
    <mergeCell ref="D40:K40"/>
    <mergeCell ref="D44:K44"/>
    <mergeCell ref="A47:K47"/>
    <mergeCell ref="A48:K48"/>
    <mergeCell ref="H50:K50"/>
    <mergeCell ref="I57:J57"/>
    <mergeCell ref="K57:K58"/>
    <mergeCell ref="A73:J73"/>
    <mergeCell ref="A75:J75"/>
    <mergeCell ref="H51:K51"/>
    <mergeCell ref="H52:K52"/>
    <mergeCell ref="A54:K54"/>
    <mergeCell ref="A56:A58"/>
    <mergeCell ref="C56:C58"/>
    <mergeCell ref="D56:K56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454"/>
  <sheetViews>
    <sheetView tabSelected="1" zoomScale="130" zoomScaleNormal="130" workbookViewId="0">
      <pane xSplit="3" ySplit="5" topLeftCell="AD99" activePane="bottomRight" state="frozen"/>
      <selection pane="topRight" activeCell="D1" sqref="D1"/>
      <selection pane="bottomLeft" activeCell="A6" sqref="A6"/>
      <selection pane="bottomRight" activeCell="BM14" sqref="BM14"/>
    </sheetView>
  </sheetViews>
  <sheetFormatPr defaultRowHeight="9.75"/>
  <cols>
    <col min="1" max="1" width="2.5703125" style="94" customWidth="1"/>
    <col min="2" max="2" width="11.7109375" style="94" customWidth="1"/>
    <col min="3" max="3" width="4" style="291" customWidth="1"/>
    <col min="4" max="4" width="6.28515625" style="94" customWidth="1"/>
    <col min="5" max="5" width="4.85546875" style="94" customWidth="1"/>
    <col min="6" max="6" width="5" style="94" customWidth="1"/>
    <col min="7" max="7" width="5.5703125" style="94" customWidth="1"/>
    <col min="8" max="8" width="3.140625" style="94" customWidth="1"/>
    <col min="9" max="9" width="7" style="94" customWidth="1"/>
    <col min="10" max="10" width="6" style="94" customWidth="1"/>
    <col min="11" max="11" width="5" style="94" bestFit="1" customWidth="1"/>
    <col min="12" max="12" width="7.140625" style="114" customWidth="1"/>
    <col min="13" max="13" width="6.5703125" style="94" bestFit="1" customWidth="1"/>
    <col min="14" max="14" width="5.7109375" style="94" customWidth="1"/>
    <col min="15" max="15" width="6.28515625" style="94" customWidth="1"/>
    <col min="16" max="16" width="4.28515625" style="94" customWidth="1"/>
    <col min="17" max="17" width="7.28515625" style="94" bestFit="1" customWidth="1"/>
    <col min="18" max="18" width="7.140625" style="94" bestFit="1" customWidth="1"/>
    <col min="19" max="19" width="6.85546875" style="94" customWidth="1"/>
    <col min="20" max="20" width="7.28515625" style="94" customWidth="1"/>
    <col min="21" max="21" width="9.28515625" style="94" bestFit="1" customWidth="1"/>
    <col min="22" max="23" width="6.7109375" style="94" customWidth="1"/>
    <col min="24" max="24" width="5.42578125" style="94" customWidth="1"/>
    <col min="25" max="25" width="3.42578125" style="94" customWidth="1"/>
    <col min="26" max="26" width="3.85546875" style="94" customWidth="1"/>
    <col min="27" max="27" width="4.42578125" style="94" customWidth="1"/>
    <col min="28" max="28" width="6.140625" style="94" customWidth="1"/>
    <col min="29" max="29" width="3.42578125" style="94" customWidth="1"/>
    <col min="30" max="30" width="4.85546875" style="94" customWidth="1"/>
    <col min="31" max="31" width="6.5703125" style="94" bestFit="1" customWidth="1"/>
    <col min="32" max="32" width="7.140625" style="94" bestFit="1" customWidth="1"/>
    <col min="33" max="33" width="4" style="94" customWidth="1"/>
    <col min="34" max="34" width="6.5703125" style="94" bestFit="1" customWidth="1"/>
    <col min="35" max="35" width="5" style="94" customWidth="1"/>
    <col min="36" max="36" width="2.7109375" style="94" customWidth="1"/>
    <col min="37" max="37" width="7" style="94" customWidth="1"/>
    <col min="38" max="38" width="5.85546875" style="94" customWidth="1"/>
    <col min="39" max="39" width="8.5703125" style="94" customWidth="1"/>
    <col min="40" max="40" width="6.28515625" style="94" customWidth="1"/>
    <col min="41" max="41" width="5.85546875" style="94" customWidth="1"/>
    <col min="42" max="42" width="6.5703125" style="94" bestFit="1" customWidth="1"/>
    <col min="43" max="43" width="6.42578125" style="94" customWidth="1"/>
    <col min="44" max="44" width="6.28515625" style="94" customWidth="1"/>
    <col min="45" max="45" width="6.5703125" style="94" bestFit="1" customWidth="1"/>
    <col min="46" max="46" width="5.7109375" style="94" bestFit="1" customWidth="1"/>
    <col min="47" max="47" width="7.5703125" style="94" customWidth="1"/>
    <col min="48" max="48" width="5.7109375" style="94" customWidth="1"/>
    <col min="49" max="49" width="6.85546875" style="94" customWidth="1"/>
    <col min="50" max="50" width="3.5703125" style="94" customWidth="1"/>
    <col min="51" max="51" width="3.7109375" style="94" customWidth="1"/>
    <col min="52" max="52" width="7.7109375" style="94" bestFit="1" customWidth="1"/>
    <col min="53" max="53" width="6" style="94" customWidth="1"/>
    <col min="54" max="54" width="5.7109375" style="94" bestFit="1" customWidth="1"/>
    <col min="55" max="56" width="5" style="94" bestFit="1" customWidth="1"/>
    <col min="57" max="57" width="3.42578125" style="94" customWidth="1"/>
    <col min="58" max="58" width="7.140625" style="94" customWidth="1"/>
    <col min="59" max="59" width="5.28515625" style="94" customWidth="1"/>
    <col min="60" max="60" width="7.5703125" style="94" customWidth="1"/>
    <col min="61" max="61" width="7.140625" style="94" customWidth="1"/>
    <col min="62" max="62" width="5.140625" style="94" customWidth="1"/>
    <col min="63" max="63" width="7.5703125" style="94" customWidth="1"/>
    <col min="64" max="64" width="7.7109375" style="94" customWidth="1"/>
    <col min="65" max="65" width="5.28515625" style="94" customWidth="1"/>
    <col min="66" max="16384" width="9.140625" style="94"/>
  </cols>
  <sheetData>
    <row r="1" spans="1:65">
      <c r="A1" s="144" t="s">
        <v>257</v>
      </c>
      <c r="B1" s="144"/>
      <c r="C1" s="286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95"/>
    </row>
    <row r="2" spans="1:65" ht="18.75" customHeight="1">
      <c r="A2" s="123" t="s">
        <v>45</v>
      </c>
      <c r="B2" s="172" t="s">
        <v>46</v>
      </c>
      <c r="C2" s="186" t="s">
        <v>47</v>
      </c>
      <c r="D2" s="186" t="s">
        <v>70</v>
      </c>
      <c r="E2" s="191" t="s">
        <v>71</v>
      </c>
      <c r="F2" s="192"/>
      <c r="G2" s="192"/>
      <c r="H2" s="193"/>
      <c r="I2" s="191" t="s">
        <v>72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3"/>
      <c r="W2" s="136" t="s">
        <v>73</v>
      </c>
      <c r="X2" s="136" t="s">
        <v>261</v>
      </c>
      <c r="Y2" s="136" t="s">
        <v>74</v>
      </c>
      <c r="Z2" s="139" t="s">
        <v>75</v>
      </c>
      <c r="AA2" s="140"/>
      <c r="AB2" s="152" t="s">
        <v>76</v>
      </c>
      <c r="AC2" s="102"/>
      <c r="AD2" s="136" t="s">
        <v>77</v>
      </c>
      <c r="AE2" s="125" t="s">
        <v>78</v>
      </c>
      <c r="AF2" s="134"/>
      <c r="AG2" s="134"/>
      <c r="AH2" s="135"/>
      <c r="AI2" s="125" t="s">
        <v>79</v>
      </c>
      <c r="AJ2" s="134"/>
      <c r="AK2" s="135"/>
      <c r="AL2" s="136" t="s">
        <v>80</v>
      </c>
      <c r="AM2" s="136" t="s">
        <v>266</v>
      </c>
      <c r="AN2" s="125" t="s">
        <v>5</v>
      </c>
      <c r="AO2" s="134"/>
      <c r="AP2" s="134"/>
      <c r="AQ2" s="134"/>
      <c r="AR2" s="134"/>
      <c r="AS2" s="134"/>
      <c r="AT2" s="134"/>
      <c r="AU2" s="135"/>
      <c r="AV2" s="136" t="s">
        <v>81</v>
      </c>
      <c r="AW2" s="136" t="s">
        <v>82</v>
      </c>
      <c r="AX2" s="136" t="s">
        <v>83</v>
      </c>
      <c r="AY2" s="136" t="s">
        <v>84</v>
      </c>
      <c r="AZ2" s="136" t="s">
        <v>85</v>
      </c>
      <c r="BA2" s="141" t="s">
        <v>86</v>
      </c>
      <c r="BB2" s="142"/>
      <c r="BC2" s="142"/>
      <c r="BD2" s="142"/>
      <c r="BE2" s="143"/>
      <c r="BF2" s="136" t="s">
        <v>87</v>
      </c>
      <c r="BG2" s="175" t="s">
        <v>88</v>
      </c>
      <c r="BH2" s="175" t="s">
        <v>89</v>
      </c>
      <c r="BI2" s="175" t="s">
        <v>90</v>
      </c>
      <c r="BJ2" s="175" t="s">
        <v>91</v>
      </c>
      <c r="BK2" s="136" t="s">
        <v>92</v>
      </c>
      <c r="BL2" s="136" t="s">
        <v>268</v>
      </c>
      <c r="BM2" s="136" t="s">
        <v>94</v>
      </c>
    </row>
    <row r="3" spans="1:65" ht="21.75" customHeight="1">
      <c r="A3" s="131"/>
      <c r="B3" s="173"/>
      <c r="C3" s="187"/>
      <c r="D3" s="187"/>
      <c r="E3" s="188" t="s">
        <v>95</v>
      </c>
      <c r="F3" s="188" t="s">
        <v>96</v>
      </c>
      <c r="G3" s="188" t="s">
        <v>97</v>
      </c>
      <c r="H3" s="188" t="s">
        <v>98</v>
      </c>
      <c r="I3" s="188" t="s">
        <v>99</v>
      </c>
      <c r="J3" s="188" t="s">
        <v>100</v>
      </c>
      <c r="K3" s="188" t="s">
        <v>98</v>
      </c>
      <c r="L3" s="125" t="s">
        <v>101</v>
      </c>
      <c r="M3" s="134"/>
      <c r="N3" s="134"/>
      <c r="O3" s="134"/>
      <c r="P3" s="135"/>
      <c r="Q3" s="93" t="s">
        <v>102</v>
      </c>
      <c r="R3" s="93" t="s">
        <v>103</v>
      </c>
      <c r="S3" s="123" t="s">
        <v>258</v>
      </c>
      <c r="T3" s="123" t="s">
        <v>104</v>
      </c>
      <c r="U3" s="123" t="s">
        <v>105</v>
      </c>
      <c r="V3" s="123" t="s">
        <v>260</v>
      </c>
      <c r="W3" s="137"/>
      <c r="X3" s="137"/>
      <c r="Y3" s="137"/>
      <c r="Z3" s="194" t="s">
        <v>263</v>
      </c>
      <c r="AA3" s="194" t="s">
        <v>264</v>
      </c>
      <c r="AB3" s="194" t="s">
        <v>265</v>
      </c>
      <c r="AC3" s="194" t="s">
        <v>262</v>
      </c>
      <c r="AD3" s="137"/>
      <c r="AE3" s="194" t="s">
        <v>110</v>
      </c>
      <c r="AF3" s="194" t="s">
        <v>111</v>
      </c>
      <c r="AG3" s="194" t="s">
        <v>112</v>
      </c>
      <c r="AH3" s="194" t="s">
        <v>113</v>
      </c>
      <c r="AI3" s="194" t="s">
        <v>114</v>
      </c>
      <c r="AJ3" s="194" t="s">
        <v>115</v>
      </c>
      <c r="AK3" s="194" t="s">
        <v>116</v>
      </c>
      <c r="AL3" s="137"/>
      <c r="AM3" s="137"/>
      <c r="AN3" s="139" t="s">
        <v>6</v>
      </c>
      <c r="AO3" s="140"/>
      <c r="AP3" s="188" t="s">
        <v>7</v>
      </c>
      <c r="AQ3" s="188" t="s">
        <v>8</v>
      </c>
      <c r="AR3" s="188" t="s">
        <v>9</v>
      </c>
      <c r="AS3" s="197" t="s">
        <v>10</v>
      </c>
      <c r="AT3" s="198"/>
      <c r="AU3" s="188" t="s">
        <v>59</v>
      </c>
      <c r="AV3" s="137"/>
      <c r="AW3" s="137"/>
      <c r="AX3" s="137"/>
      <c r="AY3" s="137"/>
      <c r="AZ3" s="137"/>
      <c r="BA3" s="199" t="s">
        <v>117</v>
      </c>
      <c r="BB3" s="199" t="s">
        <v>118</v>
      </c>
      <c r="BC3" s="199" t="s">
        <v>119</v>
      </c>
      <c r="BD3" s="199" t="s">
        <v>120</v>
      </c>
      <c r="BE3" s="199" t="s">
        <v>121</v>
      </c>
      <c r="BF3" s="137"/>
      <c r="BG3" s="176"/>
      <c r="BH3" s="176"/>
      <c r="BI3" s="176"/>
      <c r="BJ3" s="176"/>
      <c r="BK3" s="137"/>
      <c r="BL3" s="137"/>
      <c r="BM3" s="137"/>
    </row>
    <row r="4" spans="1:65" ht="73.5" customHeight="1">
      <c r="A4" s="132"/>
      <c r="B4" s="174"/>
      <c r="C4" s="189"/>
      <c r="D4" s="189"/>
      <c r="E4" s="190"/>
      <c r="F4" s="190"/>
      <c r="G4" s="190"/>
      <c r="H4" s="190"/>
      <c r="I4" s="190"/>
      <c r="J4" s="190"/>
      <c r="K4" s="190"/>
      <c r="L4" s="97" t="s">
        <v>122</v>
      </c>
      <c r="M4" s="97" t="s">
        <v>92</v>
      </c>
      <c r="N4" s="97" t="s">
        <v>123</v>
      </c>
      <c r="O4" s="97" t="s">
        <v>124</v>
      </c>
      <c r="P4" s="97" t="s">
        <v>125</v>
      </c>
      <c r="Q4" s="133"/>
      <c r="R4" s="133"/>
      <c r="S4" s="132" t="s">
        <v>259</v>
      </c>
      <c r="T4" s="132"/>
      <c r="U4" s="132"/>
      <c r="V4" s="132"/>
      <c r="W4" s="138"/>
      <c r="X4" s="138"/>
      <c r="Y4" s="138"/>
      <c r="Z4" s="195"/>
      <c r="AA4" s="195"/>
      <c r="AB4" s="195"/>
      <c r="AC4" s="195"/>
      <c r="AD4" s="138"/>
      <c r="AE4" s="195"/>
      <c r="AF4" s="195"/>
      <c r="AG4" s="195"/>
      <c r="AH4" s="195"/>
      <c r="AI4" s="195"/>
      <c r="AJ4" s="195"/>
      <c r="AK4" s="195"/>
      <c r="AL4" s="138"/>
      <c r="AM4" s="138"/>
      <c r="AN4" s="196" t="s">
        <v>13</v>
      </c>
      <c r="AO4" s="170" t="s">
        <v>60</v>
      </c>
      <c r="AP4" s="190"/>
      <c r="AQ4" s="190"/>
      <c r="AR4" s="190"/>
      <c r="AS4" s="196" t="s">
        <v>15</v>
      </c>
      <c r="AT4" s="196" t="s">
        <v>16</v>
      </c>
      <c r="AU4" s="190"/>
      <c r="AV4" s="138"/>
      <c r="AW4" s="138"/>
      <c r="AX4" s="138"/>
      <c r="AY4" s="138"/>
      <c r="AZ4" s="138"/>
      <c r="BA4" s="200"/>
      <c r="BB4" s="200"/>
      <c r="BC4" s="200"/>
      <c r="BD4" s="200"/>
      <c r="BE4" s="200"/>
      <c r="BF4" s="138"/>
      <c r="BG4" s="177"/>
      <c r="BH4" s="177"/>
      <c r="BI4" s="177"/>
      <c r="BJ4" s="177"/>
      <c r="BK4" s="138"/>
      <c r="BL4" s="138"/>
      <c r="BM4" s="138"/>
    </row>
    <row r="5" spans="1:65" ht="11.25" customHeight="1">
      <c r="A5" s="53">
        <v>1</v>
      </c>
      <c r="B5" s="98">
        <v>2</v>
      </c>
      <c r="C5" s="53">
        <v>3</v>
      </c>
      <c r="D5" s="53">
        <v>4</v>
      </c>
      <c r="E5" s="98">
        <v>5</v>
      </c>
      <c r="F5" s="98">
        <v>6</v>
      </c>
      <c r="G5" s="98">
        <v>7</v>
      </c>
      <c r="H5" s="98">
        <v>8</v>
      </c>
      <c r="I5" s="98">
        <v>9</v>
      </c>
      <c r="J5" s="98">
        <v>10</v>
      </c>
      <c r="K5" s="98">
        <v>11</v>
      </c>
      <c r="L5" s="53">
        <v>12</v>
      </c>
      <c r="M5" s="53">
        <v>13</v>
      </c>
      <c r="N5" s="53">
        <v>14</v>
      </c>
      <c r="O5" s="53">
        <v>15</v>
      </c>
      <c r="P5" s="53">
        <v>16</v>
      </c>
      <c r="Q5" s="53">
        <v>17</v>
      </c>
      <c r="R5" s="53">
        <v>18</v>
      </c>
      <c r="S5" s="53">
        <v>19</v>
      </c>
      <c r="T5" s="53">
        <v>20</v>
      </c>
      <c r="U5" s="53">
        <v>21</v>
      </c>
      <c r="V5" s="53">
        <v>22</v>
      </c>
      <c r="W5" s="54">
        <v>23</v>
      </c>
      <c r="X5" s="54">
        <v>24</v>
      </c>
      <c r="Y5" s="54">
        <v>25</v>
      </c>
      <c r="Z5" s="54">
        <v>26</v>
      </c>
      <c r="AA5" s="54">
        <v>27</v>
      </c>
      <c r="AB5" s="54">
        <v>28</v>
      </c>
      <c r="AC5" s="99">
        <v>29</v>
      </c>
      <c r="AD5" s="99">
        <v>30</v>
      </c>
      <c r="AE5" s="54">
        <v>31</v>
      </c>
      <c r="AF5" s="54">
        <v>32</v>
      </c>
      <c r="AG5" s="54">
        <v>33</v>
      </c>
      <c r="AH5" s="54">
        <v>34</v>
      </c>
      <c r="AI5" s="54">
        <v>35</v>
      </c>
      <c r="AJ5" s="54">
        <v>36</v>
      </c>
      <c r="AK5" s="54">
        <v>37</v>
      </c>
      <c r="AL5" s="54">
        <v>38</v>
      </c>
      <c r="AM5" s="54">
        <v>39</v>
      </c>
      <c r="AN5" s="54">
        <v>40</v>
      </c>
      <c r="AO5" s="54">
        <v>41</v>
      </c>
      <c r="AP5" s="54">
        <v>42</v>
      </c>
      <c r="AQ5" s="54">
        <v>43</v>
      </c>
      <c r="AR5" s="54">
        <v>44</v>
      </c>
      <c r="AS5" s="54">
        <v>45</v>
      </c>
      <c r="AT5" s="54">
        <v>45</v>
      </c>
      <c r="AU5" s="54">
        <v>47</v>
      </c>
      <c r="AV5" s="54">
        <v>48</v>
      </c>
      <c r="AW5" s="54">
        <v>49</v>
      </c>
      <c r="AX5" s="54">
        <v>50</v>
      </c>
      <c r="AY5" s="332">
        <v>51</v>
      </c>
      <c r="AZ5" s="54">
        <v>52</v>
      </c>
      <c r="BA5" s="54">
        <v>53</v>
      </c>
      <c r="BB5" s="54">
        <v>54</v>
      </c>
      <c r="BC5" s="54">
        <v>55</v>
      </c>
      <c r="BD5" s="54">
        <v>56</v>
      </c>
      <c r="BE5" s="100">
        <v>57</v>
      </c>
      <c r="BF5" s="106">
        <v>58</v>
      </c>
      <c r="BG5" s="106">
        <v>59</v>
      </c>
      <c r="BH5" s="106">
        <v>60</v>
      </c>
      <c r="BI5" s="106">
        <v>61</v>
      </c>
      <c r="BJ5" s="106">
        <v>62</v>
      </c>
      <c r="BK5" s="106">
        <v>63</v>
      </c>
      <c r="BL5" s="106">
        <v>64</v>
      </c>
      <c r="BM5" s="106">
        <v>65</v>
      </c>
    </row>
    <row r="6" spans="1:65" ht="9.9499999999999993" customHeight="1">
      <c r="B6" s="178" t="s">
        <v>126</v>
      </c>
      <c r="C6" s="287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80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2"/>
      <c r="AZ6" s="182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3"/>
    </row>
    <row r="7" spans="1:65" ht="9.9499999999999993" customHeight="1">
      <c r="A7" s="103">
        <v>1</v>
      </c>
      <c r="B7" s="103" t="s">
        <v>148</v>
      </c>
      <c r="C7" s="274">
        <v>6</v>
      </c>
      <c r="D7" s="203">
        <v>1985</v>
      </c>
      <c r="E7" s="203">
        <v>5</v>
      </c>
      <c r="F7" s="203">
        <v>17</v>
      </c>
      <c r="G7" s="203">
        <v>248</v>
      </c>
      <c r="H7" s="203">
        <v>0</v>
      </c>
      <c r="I7" s="218">
        <v>1272</v>
      </c>
      <c r="J7" s="218">
        <v>0</v>
      </c>
      <c r="K7" s="218">
        <v>0</v>
      </c>
      <c r="L7" s="218">
        <v>3529</v>
      </c>
      <c r="M7" s="218">
        <v>3529</v>
      </c>
      <c r="N7" s="218">
        <v>0</v>
      </c>
      <c r="O7" s="218">
        <v>0</v>
      </c>
      <c r="P7" s="218">
        <v>0</v>
      </c>
      <c r="Q7" s="218">
        <v>11385.7</v>
      </c>
      <c r="R7" s="218">
        <v>296.3</v>
      </c>
      <c r="S7" s="218">
        <f>SUM(O7:R7)</f>
        <v>11682</v>
      </c>
      <c r="T7" s="218">
        <f>SUM(I7:K7)</f>
        <v>1272</v>
      </c>
      <c r="U7" s="218">
        <f>SUM(I7:L7)+Q7+R7</f>
        <v>16483</v>
      </c>
      <c r="V7" s="218">
        <v>11726.7</v>
      </c>
      <c r="W7" s="218">
        <v>50162</v>
      </c>
      <c r="X7" s="218">
        <v>14.43</v>
      </c>
      <c r="Y7" s="218"/>
      <c r="Z7" s="218" t="s">
        <v>128</v>
      </c>
      <c r="AA7" s="218" t="s">
        <v>129</v>
      </c>
      <c r="AB7" s="218" t="s">
        <v>130</v>
      </c>
      <c r="AC7" s="218" t="s">
        <v>131</v>
      </c>
      <c r="AD7" s="218" t="s">
        <v>109</v>
      </c>
      <c r="AE7" s="218">
        <v>3883</v>
      </c>
      <c r="AF7" s="218">
        <v>0</v>
      </c>
      <c r="AG7" s="218">
        <v>0</v>
      </c>
      <c r="AH7" s="218">
        <v>0</v>
      </c>
      <c r="AI7" s="218" t="s">
        <v>140</v>
      </c>
      <c r="AJ7" s="218" t="s">
        <v>133</v>
      </c>
      <c r="AK7" s="218" t="s">
        <v>134</v>
      </c>
      <c r="AL7" s="218" t="s">
        <v>135</v>
      </c>
      <c r="AM7" s="218">
        <v>10475</v>
      </c>
      <c r="AN7" s="218">
        <v>864</v>
      </c>
      <c r="AO7" s="218">
        <v>351</v>
      </c>
      <c r="AP7" s="218">
        <v>543.4</v>
      </c>
      <c r="AQ7" s="218">
        <v>2366.5</v>
      </c>
      <c r="AR7" s="218">
        <v>2418.1</v>
      </c>
      <c r="AS7" s="218">
        <v>301</v>
      </c>
      <c r="AT7" s="218">
        <v>101</v>
      </c>
      <c r="AU7" s="218">
        <f>AN7:AN120+AO7:AO120+AP7:AP120+AQ7:AQ120+AR7:AR120+AS7:AS120+AT7:AT120</f>
        <v>6945</v>
      </c>
      <c r="AV7" s="218">
        <v>479</v>
      </c>
      <c r="AW7" s="218" t="s">
        <v>136</v>
      </c>
      <c r="AX7" s="218" t="s">
        <v>131</v>
      </c>
      <c r="AY7" s="218" t="s">
        <v>137</v>
      </c>
      <c r="AZ7" s="218">
        <v>3400</v>
      </c>
      <c r="BA7" s="218">
        <v>75</v>
      </c>
      <c r="BB7" s="218">
        <v>120</v>
      </c>
      <c r="BC7" s="218">
        <v>56</v>
      </c>
      <c r="BD7" s="218"/>
      <c r="BE7" s="294"/>
      <c r="BF7" s="221">
        <f>I7+J7+K7</f>
        <v>1272</v>
      </c>
      <c r="BG7" s="218">
        <v>0</v>
      </c>
      <c r="BH7" s="218">
        <v>0</v>
      </c>
      <c r="BI7" s="218">
        <v>0</v>
      </c>
      <c r="BJ7" s="218">
        <v>0</v>
      </c>
      <c r="BK7" s="218">
        <v>3529</v>
      </c>
      <c r="BL7" s="294">
        <v>0</v>
      </c>
      <c r="BM7" s="218">
        <v>58</v>
      </c>
    </row>
    <row r="8" spans="1:65" ht="9.9499999999999993" customHeight="1">
      <c r="A8" s="55">
        <f>A7+1</f>
        <v>2</v>
      </c>
      <c r="B8" s="103" t="s">
        <v>148</v>
      </c>
      <c r="C8" s="274">
        <v>26</v>
      </c>
      <c r="D8" s="203">
        <v>1996</v>
      </c>
      <c r="E8" s="203">
        <v>10</v>
      </c>
      <c r="F8" s="203">
        <v>4</v>
      </c>
      <c r="G8" s="203">
        <v>158</v>
      </c>
      <c r="H8" s="203">
        <v>4</v>
      </c>
      <c r="I8" s="218">
        <v>1167</v>
      </c>
      <c r="J8" s="218">
        <v>0</v>
      </c>
      <c r="K8" s="218">
        <v>22.4</v>
      </c>
      <c r="L8" s="221">
        <v>1207</v>
      </c>
      <c r="M8" s="221">
        <v>1207</v>
      </c>
      <c r="N8" s="218">
        <v>0</v>
      </c>
      <c r="O8" s="218">
        <v>0</v>
      </c>
      <c r="P8" s="218">
        <v>0</v>
      </c>
      <c r="Q8" s="218">
        <v>8583.1</v>
      </c>
      <c r="R8" s="218">
        <v>112.3</v>
      </c>
      <c r="S8" s="218">
        <f>SUM(O8:R8)</f>
        <v>8695.4</v>
      </c>
      <c r="T8" s="218">
        <f t="shared" ref="T8:T18" si="0">SUM(I8:K8)</f>
        <v>1189.4000000000001</v>
      </c>
      <c r="U8" s="218">
        <f t="shared" ref="U8:U18" si="1">SUM(I8:L8)+Q8+R8</f>
        <v>11091.8</v>
      </c>
      <c r="V8" s="218">
        <v>8626.9</v>
      </c>
      <c r="W8" s="218">
        <v>33796</v>
      </c>
      <c r="X8" s="218">
        <v>28</v>
      </c>
      <c r="Y8" s="218"/>
      <c r="Z8" s="218" t="s">
        <v>128</v>
      </c>
      <c r="AA8" s="218" t="s">
        <v>129</v>
      </c>
      <c r="AB8" s="218" t="s">
        <v>130</v>
      </c>
      <c r="AC8" s="218" t="s">
        <v>131</v>
      </c>
      <c r="AD8" s="218" t="s">
        <v>109</v>
      </c>
      <c r="AE8" s="221">
        <v>0</v>
      </c>
      <c r="AF8" s="221">
        <v>0</v>
      </c>
      <c r="AG8" s="221">
        <v>1328</v>
      </c>
      <c r="AH8" s="221">
        <v>0</v>
      </c>
      <c r="AI8" s="221" t="s">
        <v>132</v>
      </c>
      <c r="AJ8" s="221" t="s">
        <v>133</v>
      </c>
      <c r="AK8" s="221" t="s">
        <v>134</v>
      </c>
      <c r="AL8" s="221" t="s">
        <v>135</v>
      </c>
      <c r="AM8" s="221">
        <v>5355</v>
      </c>
      <c r="AN8" s="221">
        <v>750</v>
      </c>
      <c r="AO8" s="221">
        <v>100</v>
      </c>
      <c r="AP8" s="221">
        <v>208.7</v>
      </c>
      <c r="AQ8" s="221">
        <v>2200</v>
      </c>
      <c r="AR8" s="221">
        <v>360</v>
      </c>
      <c r="AS8" s="221">
        <v>230</v>
      </c>
      <c r="AT8" s="221">
        <v>200</v>
      </c>
      <c r="AU8" s="221">
        <f>AN8:AN228+AO8:AO228+AP8:AP228+AQ8:AQ228+AR8:AR228+AS8:AS228+AT8:AT228</f>
        <v>4048.7</v>
      </c>
      <c r="AV8" s="221">
        <v>348</v>
      </c>
      <c r="AW8" s="221" t="s">
        <v>136</v>
      </c>
      <c r="AX8" s="221" t="s">
        <v>131</v>
      </c>
      <c r="AY8" s="221" t="s">
        <v>137</v>
      </c>
      <c r="AZ8" s="221">
        <v>1706</v>
      </c>
      <c r="BA8" s="221">
        <v>20</v>
      </c>
      <c r="BB8" s="221">
        <v>80</v>
      </c>
      <c r="BC8" s="221">
        <v>60</v>
      </c>
      <c r="BD8" s="295"/>
      <c r="BE8" s="295"/>
      <c r="BF8" s="221">
        <f t="shared" ref="BF8:BF18" si="2">I8+J8+K8</f>
        <v>1189.4000000000001</v>
      </c>
      <c r="BG8" s="221">
        <v>0</v>
      </c>
      <c r="BH8" s="221">
        <v>0</v>
      </c>
      <c r="BI8" s="221">
        <v>0</v>
      </c>
      <c r="BJ8" s="221">
        <v>0</v>
      </c>
      <c r="BK8" s="221">
        <v>1207</v>
      </c>
      <c r="BL8" s="295">
        <v>0</v>
      </c>
      <c r="BM8" s="221">
        <v>10.1</v>
      </c>
    </row>
    <row r="9" spans="1:65" ht="9.9499999999999993" customHeight="1">
      <c r="A9" s="55">
        <f>A8+1</f>
        <v>3</v>
      </c>
      <c r="B9" s="55" t="s">
        <v>148</v>
      </c>
      <c r="C9" s="275">
        <v>27</v>
      </c>
      <c r="D9" s="204">
        <v>2009</v>
      </c>
      <c r="E9" s="204">
        <v>10</v>
      </c>
      <c r="F9" s="204">
        <v>2</v>
      </c>
      <c r="G9" s="204">
        <v>86</v>
      </c>
      <c r="H9" s="204">
        <v>2</v>
      </c>
      <c r="I9" s="221">
        <v>232</v>
      </c>
      <c r="J9" s="221">
        <v>320</v>
      </c>
      <c r="K9" s="221">
        <v>11.6</v>
      </c>
      <c r="L9" s="223">
        <v>710.6</v>
      </c>
      <c r="M9" s="223">
        <v>710.6</v>
      </c>
      <c r="N9" s="221">
        <v>0</v>
      </c>
      <c r="O9" s="221">
        <v>0</v>
      </c>
      <c r="P9" s="221">
        <v>0</v>
      </c>
      <c r="Q9" s="221">
        <v>4530.3999999999996</v>
      </c>
      <c r="R9" s="221">
        <v>0</v>
      </c>
      <c r="S9" s="218">
        <f t="shared" ref="S9:S18" si="3">SUM(O9:R9)</f>
        <v>4530.3999999999996</v>
      </c>
      <c r="T9" s="218">
        <f t="shared" si="0"/>
        <v>563.6</v>
      </c>
      <c r="U9" s="218">
        <f t="shared" si="1"/>
        <v>5804.5999999999995</v>
      </c>
      <c r="V9" s="221">
        <v>4512.8999999999996</v>
      </c>
      <c r="W9" s="221"/>
      <c r="X9" s="221">
        <v>28</v>
      </c>
      <c r="Y9" s="221"/>
      <c r="Z9" s="221" t="s">
        <v>128</v>
      </c>
      <c r="AA9" s="221" t="s">
        <v>129</v>
      </c>
      <c r="AB9" s="221" t="s">
        <v>130</v>
      </c>
      <c r="AC9" s="221" t="s">
        <v>131</v>
      </c>
      <c r="AD9" s="221" t="s">
        <v>109</v>
      </c>
      <c r="AE9" s="221">
        <v>0</v>
      </c>
      <c r="AF9" s="221">
        <v>0</v>
      </c>
      <c r="AG9" s="221">
        <v>781.7</v>
      </c>
      <c r="AH9" s="221">
        <v>0</v>
      </c>
      <c r="AI9" s="221" t="s">
        <v>140</v>
      </c>
      <c r="AJ9" s="221" t="s">
        <v>133</v>
      </c>
      <c r="AK9" s="221" t="s">
        <v>134</v>
      </c>
      <c r="AL9" s="221" t="s">
        <v>135</v>
      </c>
      <c r="AM9" s="221"/>
      <c r="AN9" s="221">
        <v>811</v>
      </c>
      <c r="AO9" s="221">
        <v>105</v>
      </c>
      <c r="AP9" s="221">
        <v>118.2</v>
      </c>
      <c r="AQ9" s="221">
        <v>1382</v>
      </c>
      <c r="AR9" s="221">
        <v>0</v>
      </c>
      <c r="AS9" s="221">
        <v>0</v>
      </c>
      <c r="AT9" s="221">
        <v>1332</v>
      </c>
      <c r="AU9" s="221">
        <f>AN9:AN121+AO9:AO121+AP9:AP121+AQ9:AQ121+AR9:AR121+AS9:AS121+AT9:AT121</f>
        <v>3748.2</v>
      </c>
      <c r="AV9" s="221">
        <v>118</v>
      </c>
      <c r="AW9" s="221" t="s">
        <v>149</v>
      </c>
      <c r="AX9" s="295" t="s">
        <v>131</v>
      </c>
      <c r="AY9" s="221" t="s">
        <v>137</v>
      </c>
      <c r="AZ9" s="221">
        <v>1400</v>
      </c>
      <c r="BA9" s="221">
        <v>45</v>
      </c>
      <c r="BB9" s="221">
        <v>37</v>
      </c>
      <c r="BC9" s="221">
        <v>2</v>
      </c>
      <c r="BD9" s="295">
        <v>1</v>
      </c>
      <c r="BE9" s="295">
        <v>1</v>
      </c>
      <c r="BF9" s="221">
        <f t="shared" si="2"/>
        <v>563.6</v>
      </c>
      <c r="BG9" s="221">
        <v>0</v>
      </c>
      <c r="BH9" s="221">
        <v>0</v>
      </c>
      <c r="BI9" s="221">
        <v>0</v>
      </c>
      <c r="BJ9" s="221">
        <v>0</v>
      </c>
      <c r="BK9" s="221">
        <v>710.6</v>
      </c>
      <c r="BL9" s="295">
        <v>710.6</v>
      </c>
      <c r="BM9" s="221">
        <v>12.2</v>
      </c>
    </row>
    <row r="10" spans="1:65" ht="9.9499999999999993" customHeight="1">
      <c r="A10" s="55">
        <f>A9+1</f>
        <v>4</v>
      </c>
      <c r="B10" s="55" t="s">
        <v>148</v>
      </c>
      <c r="C10" s="275">
        <v>28</v>
      </c>
      <c r="D10" s="204">
        <v>1993</v>
      </c>
      <c r="E10" s="204">
        <v>9</v>
      </c>
      <c r="F10" s="204">
        <v>6</v>
      </c>
      <c r="G10" s="204">
        <v>216</v>
      </c>
      <c r="H10" s="204">
        <v>6</v>
      </c>
      <c r="I10" s="221">
        <v>731</v>
      </c>
      <c r="J10" s="221">
        <v>0</v>
      </c>
      <c r="K10" s="221">
        <v>21.6</v>
      </c>
      <c r="L10" s="223">
        <v>1957.4</v>
      </c>
      <c r="M10" s="223">
        <v>1957.4</v>
      </c>
      <c r="N10" s="221">
        <v>0</v>
      </c>
      <c r="O10" s="221">
        <v>0</v>
      </c>
      <c r="P10" s="221">
        <v>0</v>
      </c>
      <c r="Q10" s="221">
        <v>12859.6</v>
      </c>
      <c r="R10" s="221">
        <v>0</v>
      </c>
      <c r="S10" s="218">
        <f t="shared" si="3"/>
        <v>12859.6</v>
      </c>
      <c r="T10" s="218">
        <f t="shared" si="0"/>
        <v>752.6</v>
      </c>
      <c r="U10" s="218">
        <f t="shared" si="1"/>
        <v>15569.6</v>
      </c>
      <c r="V10" s="221">
        <v>12919.8</v>
      </c>
      <c r="W10" s="221">
        <v>91329</v>
      </c>
      <c r="X10" s="221">
        <v>24.6</v>
      </c>
      <c r="Y10" s="221"/>
      <c r="Z10" s="221" t="s">
        <v>128</v>
      </c>
      <c r="AA10" s="221" t="s">
        <v>129</v>
      </c>
      <c r="AB10" s="221" t="s">
        <v>130</v>
      </c>
      <c r="AC10" s="221" t="s">
        <v>131</v>
      </c>
      <c r="AD10" s="221" t="s">
        <v>109</v>
      </c>
      <c r="AE10" s="221">
        <v>0</v>
      </c>
      <c r="AF10" s="221">
        <v>0</v>
      </c>
      <c r="AG10" s="221">
        <v>2153</v>
      </c>
      <c r="AH10" s="221">
        <v>0</v>
      </c>
      <c r="AI10" s="221" t="s">
        <v>132</v>
      </c>
      <c r="AJ10" s="221" t="s">
        <v>133</v>
      </c>
      <c r="AK10" s="221" t="s">
        <v>134</v>
      </c>
      <c r="AL10" s="221" t="s">
        <v>135</v>
      </c>
      <c r="AM10" s="221">
        <v>8113</v>
      </c>
      <c r="AN10" s="221">
        <v>1200</v>
      </c>
      <c r="AO10" s="221">
        <v>72</v>
      </c>
      <c r="AP10" s="221">
        <v>250</v>
      </c>
      <c r="AQ10" s="221">
        <v>900</v>
      </c>
      <c r="AR10" s="221">
        <v>3109.6</v>
      </c>
      <c r="AS10" s="221">
        <v>624</v>
      </c>
      <c r="AT10" s="221">
        <v>0</v>
      </c>
      <c r="AU10" s="221">
        <f>AN10:AN122+AO10:AO122+AP10:AP122+AQ10:AQ122+AR10:AR122+AS10:AS122+AT10:AT122</f>
        <v>6155.6</v>
      </c>
      <c r="AV10" s="221">
        <v>519</v>
      </c>
      <c r="AW10" s="221" t="s">
        <v>136</v>
      </c>
      <c r="AX10" s="295" t="s">
        <v>131</v>
      </c>
      <c r="AY10" s="221" t="s">
        <v>137</v>
      </c>
      <c r="AZ10" s="221">
        <v>1880</v>
      </c>
      <c r="BA10" s="221">
        <v>38</v>
      </c>
      <c r="BB10" s="221">
        <v>52</v>
      </c>
      <c r="BC10" s="221">
        <v>108</v>
      </c>
      <c r="BD10" s="295">
        <v>18</v>
      </c>
      <c r="BE10" s="295"/>
      <c r="BF10" s="221">
        <f t="shared" si="2"/>
        <v>752.6</v>
      </c>
      <c r="BG10" s="221">
        <v>0</v>
      </c>
      <c r="BH10" s="221">
        <v>0</v>
      </c>
      <c r="BI10" s="221">
        <v>0</v>
      </c>
      <c r="BJ10" s="221">
        <v>0</v>
      </c>
      <c r="BK10" s="221">
        <v>1957.4</v>
      </c>
      <c r="BL10" s="296">
        <v>0</v>
      </c>
      <c r="BM10" s="221">
        <v>12</v>
      </c>
    </row>
    <row r="11" spans="1:65" ht="9.9499999999999993" customHeight="1">
      <c r="A11" s="55">
        <f>A10+1</f>
        <v>5</v>
      </c>
      <c r="B11" s="55" t="s">
        <v>148</v>
      </c>
      <c r="C11" s="275">
        <v>31</v>
      </c>
      <c r="D11" s="204">
        <v>2002</v>
      </c>
      <c r="E11" s="204">
        <v>9</v>
      </c>
      <c r="F11" s="204">
        <v>5</v>
      </c>
      <c r="G11" s="204">
        <v>187</v>
      </c>
      <c r="H11" s="204">
        <v>5</v>
      </c>
      <c r="I11" s="221">
        <v>533.70000000000005</v>
      </c>
      <c r="J11" s="221">
        <v>128.6</v>
      </c>
      <c r="K11" s="221">
        <v>14.5</v>
      </c>
      <c r="L11" s="223">
        <v>1880</v>
      </c>
      <c r="M11" s="223">
        <v>1880</v>
      </c>
      <c r="N11" s="221">
        <v>0</v>
      </c>
      <c r="O11" s="221">
        <v>0</v>
      </c>
      <c r="P11" s="221">
        <v>0</v>
      </c>
      <c r="Q11" s="221">
        <v>10078.4</v>
      </c>
      <c r="R11" s="221">
        <v>186.1</v>
      </c>
      <c r="S11" s="218">
        <f t="shared" si="3"/>
        <v>10264.5</v>
      </c>
      <c r="T11" s="218">
        <f t="shared" si="0"/>
        <v>676.80000000000007</v>
      </c>
      <c r="U11" s="218">
        <f t="shared" si="1"/>
        <v>12821.300000000001</v>
      </c>
      <c r="V11" s="221">
        <v>10162.9</v>
      </c>
      <c r="W11" s="221">
        <v>37985</v>
      </c>
      <c r="X11" s="221">
        <v>25.2</v>
      </c>
      <c r="Y11" s="221"/>
      <c r="Z11" s="221" t="s">
        <v>128</v>
      </c>
      <c r="AA11" s="221" t="s">
        <v>129</v>
      </c>
      <c r="AB11" s="221" t="s">
        <v>130</v>
      </c>
      <c r="AC11" s="221" t="s">
        <v>131</v>
      </c>
      <c r="AD11" s="221" t="s">
        <v>109</v>
      </c>
      <c r="AE11" s="221">
        <v>2068</v>
      </c>
      <c r="AF11" s="221">
        <v>0</v>
      </c>
      <c r="AG11" s="221">
        <v>0</v>
      </c>
      <c r="AH11" s="221">
        <v>0</v>
      </c>
      <c r="AI11" s="221" t="s">
        <v>140</v>
      </c>
      <c r="AJ11" s="221" t="s">
        <v>133</v>
      </c>
      <c r="AK11" s="221" t="s">
        <v>134</v>
      </c>
      <c r="AL11" s="221" t="s">
        <v>135</v>
      </c>
      <c r="AM11" s="221"/>
      <c r="AN11" s="221">
        <v>1254</v>
      </c>
      <c r="AO11" s="221">
        <v>891</v>
      </c>
      <c r="AP11" s="297">
        <v>212.6</v>
      </c>
      <c r="AQ11" s="221">
        <v>2200</v>
      </c>
      <c r="AR11" s="221">
        <v>6480</v>
      </c>
      <c r="AS11" s="221">
        <v>350</v>
      </c>
      <c r="AT11" s="221">
        <v>456</v>
      </c>
      <c r="AU11" s="221">
        <f>AN11:AN228+AO11:AO228+AP11:AP228+AQ11:AQ228+AR11:AR228+AS11:AS228+AT11:AT228</f>
        <v>11843.6</v>
      </c>
      <c r="AV11" s="221">
        <v>394</v>
      </c>
      <c r="AW11" s="221" t="s">
        <v>136</v>
      </c>
      <c r="AX11" s="295" t="s">
        <v>131</v>
      </c>
      <c r="AY11" s="221" t="s">
        <v>137</v>
      </c>
      <c r="AZ11" s="221">
        <v>1670</v>
      </c>
      <c r="BA11" s="221">
        <v>45</v>
      </c>
      <c r="BB11" s="221">
        <v>74</v>
      </c>
      <c r="BC11" s="221">
        <v>49</v>
      </c>
      <c r="BD11" s="295">
        <v>18</v>
      </c>
      <c r="BE11" s="295"/>
      <c r="BF11" s="221">
        <f t="shared" si="2"/>
        <v>676.80000000000007</v>
      </c>
      <c r="BG11" s="221">
        <v>0</v>
      </c>
      <c r="BH11" s="221">
        <v>0</v>
      </c>
      <c r="BI11" s="221">
        <v>0</v>
      </c>
      <c r="BJ11" s="221">
        <v>0</v>
      </c>
      <c r="BK11" s="221">
        <v>1880</v>
      </c>
      <c r="BL11" s="296">
        <v>1880</v>
      </c>
      <c r="BM11" s="221">
        <v>55.4</v>
      </c>
    </row>
    <row r="12" spans="1:65" ht="9.9499999999999993" customHeight="1">
      <c r="A12" s="55">
        <f t="shared" ref="A12:A18" si="4">A11+1</f>
        <v>6</v>
      </c>
      <c r="B12" s="55" t="s">
        <v>148</v>
      </c>
      <c r="C12" s="275">
        <v>32</v>
      </c>
      <c r="D12" s="204">
        <v>1993</v>
      </c>
      <c r="E12" s="204">
        <v>9</v>
      </c>
      <c r="F12" s="204">
        <v>6</v>
      </c>
      <c r="G12" s="204">
        <v>216</v>
      </c>
      <c r="H12" s="204">
        <v>6</v>
      </c>
      <c r="I12" s="221">
        <v>2015</v>
      </c>
      <c r="J12" s="221">
        <v>0</v>
      </c>
      <c r="K12" s="221">
        <v>16.2</v>
      </c>
      <c r="L12" s="223">
        <v>1859.7</v>
      </c>
      <c r="M12" s="223">
        <v>1859.7</v>
      </c>
      <c r="N12" s="221">
        <v>0</v>
      </c>
      <c r="O12" s="221">
        <v>0</v>
      </c>
      <c r="P12" s="221">
        <v>0</v>
      </c>
      <c r="Q12" s="221">
        <v>11725</v>
      </c>
      <c r="R12" s="221">
        <v>0</v>
      </c>
      <c r="S12" s="218">
        <f t="shared" si="3"/>
        <v>11725</v>
      </c>
      <c r="T12" s="218">
        <f t="shared" si="0"/>
        <v>2031.2</v>
      </c>
      <c r="U12" s="218">
        <f t="shared" si="1"/>
        <v>15615.9</v>
      </c>
      <c r="V12" s="221">
        <v>11753.9</v>
      </c>
      <c r="W12" s="221">
        <v>48880</v>
      </c>
      <c r="X12" s="221">
        <v>26</v>
      </c>
      <c r="Y12" s="221"/>
      <c r="Z12" s="221" t="s">
        <v>128</v>
      </c>
      <c r="AA12" s="221" t="s">
        <v>129</v>
      </c>
      <c r="AB12" s="221" t="s">
        <v>130</v>
      </c>
      <c r="AC12" s="221" t="s">
        <v>131</v>
      </c>
      <c r="AD12" s="221" t="s">
        <v>109</v>
      </c>
      <c r="AE12" s="221">
        <v>0</v>
      </c>
      <c r="AF12" s="221">
        <v>0</v>
      </c>
      <c r="AG12" s="221">
        <v>2045.7</v>
      </c>
      <c r="AH12" s="221">
        <v>0</v>
      </c>
      <c r="AI12" s="221" t="s">
        <v>132</v>
      </c>
      <c r="AJ12" s="221" t="s">
        <v>133</v>
      </c>
      <c r="AK12" s="221" t="s">
        <v>134</v>
      </c>
      <c r="AL12" s="221" t="s">
        <v>135</v>
      </c>
      <c r="AM12" s="221">
        <v>8073</v>
      </c>
      <c r="AN12" s="221">
        <v>882</v>
      </c>
      <c r="AO12" s="221">
        <v>494</v>
      </c>
      <c r="AP12" s="221">
        <v>214.8</v>
      </c>
      <c r="AQ12" s="221">
        <v>675</v>
      </c>
      <c r="AR12" s="221">
        <v>3535.2</v>
      </c>
      <c r="AS12" s="221">
        <v>340</v>
      </c>
      <c r="AT12" s="221">
        <v>52</v>
      </c>
      <c r="AU12" s="221">
        <f>AN12:AN227+AO12:AO227+AP12:AP227+AQ12:AQ227+AR12:AR227+AS12:AS227+AT12:AT227</f>
        <v>6193</v>
      </c>
      <c r="AV12" s="221">
        <v>539</v>
      </c>
      <c r="AW12" s="221" t="s">
        <v>136</v>
      </c>
      <c r="AX12" s="295" t="s">
        <v>131</v>
      </c>
      <c r="AY12" s="221" t="s">
        <v>137</v>
      </c>
      <c r="AZ12" s="221">
        <v>1200</v>
      </c>
      <c r="BA12" s="221">
        <v>1</v>
      </c>
      <c r="BB12" s="221">
        <v>98</v>
      </c>
      <c r="BC12" s="221">
        <v>100</v>
      </c>
      <c r="BD12" s="295">
        <v>17</v>
      </c>
      <c r="BE12" s="295"/>
      <c r="BF12" s="221">
        <f t="shared" si="2"/>
        <v>2031.2</v>
      </c>
      <c r="BG12" s="221">
        <v>0</v>
      </c>
      <c r="BH12" s="221">
        <v>0</v>
      </c>
      <c r="BI12" s="221">
        <v>0</v>
      </c>
      <c r="BJ12" s="221">
        <v>0</v>
      </c>
      <c r="BK12" s="221">
        <v>1859.7</v>
      </c>
      <c r="BL12" s="296">
        <v>0</v>
      </c>
      <c r="BM12" s="221">
        <v>18.899999999999999</v>
      </c>
    </row>
    <row r="13" spans="1:65" ht="9.9499999999999993" customHeight="1">
      <c r="A13" s="55">
        <f t="shared" si="4"/>
        <v>7</v>
      </c>
      <c r="B13" s="55" t="s">
        <v>148</v>
      </c>
      <c r="C13" s="275" t="s">
        <v>150</v>
      </c>
      <c r="D13" s="204">
        <v>2016</v>
      </c>
      <c r="E13" s="204">
        <v>10</v>
      </c>
      <c r="F13" s="204">
        <v>1</v>
      </c>
      <c r="G13" s="204">
        <v>56</v>
      </c>
      <c r="H13" s="204">
        <v>1</v>
      </c>
      <c r="I13" s="221">
        <v>282.3</v>
      </c>
      <c r="J13" s="221">
        <v>142.1</v>
      </c>
      <c r="K13" s="221">
        <v>13.8</v>
      </c>
      <c r="L13" s="223">
        <v>433.3</v>
      </c>
      <c r="M13" s="223">
        <v>75.5</v>
      </c>
      <c r="N13" s="221">
        <v>0</v>
      </c>
      <c r="O13" s="221">
        <v>357.8</v>
      </c>
      <c r="P13" s="221">
        <v>0</v>
      </c>
      <c r="Q13" s="221">
        <v>2603.9</v>
      </c>
      <c r="R13" s="298">
        <v>558</v>
      </c>
      <c r="S13" s="218">
        <f t="shared" si="3"/>
        <v>3519.7000000000003</v>
      </c>
      <c r="T13" s="218">
        <f t="shared" si="0"/>
        <v>438.2</v>
      </c>
      <c r="U13" s="218">
        <f t="shared" si="1"/>
        <v>4033.4</v>
      </c>
      <c r="V13" s="221">
        <v>3161.9</v>
      </c>
      <c r="W13" s="221">
        <v>16050</v>
      </c>
      <c r="X13" s="221">
        <v>29.4</v>
      </c>
      <c r="Y13" s="221">
        <v>0</v>
      </c>
      <c r="Z13" s="221" t="s">
        <v>128</v>
      </c>
      <c r="AA13" s="221" t="s">
        <v>129</v>
      </c>
      <c r="AB13" s="221" t="s">
        <v>130</v>
      </c>
      <c r="AC13" s="221" t="s">
        <v>131</v>
      </c>
      <c r="AD13" s="221" t="s">
        <v>109</v>
      </c>
      <c r="AE13" s="221">
        <v>470</v>
      </c>
      <c r="AF13" s="221">
        <v>0</v>
      </c>
      <c r="AG13" s="221">
        <v>0</v>
      </c>
      <c r="AH13" s="221">
        <v>0</v>
      </c>
      <c r="AI13" s="221" t="s">
        <v>140</v>
      </c>
      <c r="AJ13" s="221" t="s">
        <v>133</v>
      </c>
      <c r="AK13" s="221" t="s">
        <v>134</v>
      </c>
      <c r="AL13" s="221" t="s">
        <v>135</v>
      </c>
      <c r="AM13" s="221">
        <v>1085</v>
      </c>
      <c r="AN13" s="221">
        <v>235</v>
      </c>
      <c r="AO13" s="221">
        <v>48</v>
      </c>
      <c r="AP13" s="221">
        <v>70</v>
      </c>
      <c r="AQ13" s="221">
        <v>155</v>
      </c>
      <c r="AR13" s="221">
        <v>0</v>
      </c>
      <c r="AS13" s="221">
        <v>0</v>
      </c>
      <c r="AT13" s="221">
        <v>107</v>
      </c>
      <c r="AU13" s="221">
        <f>AT13+AS13+AR13+AQ13+AP13+AO13+AN13</f>
        <v>615</v>
      </c>
      <c r="AV13" s="221">
        <v>0</v>
      </c>
      <c r="AW13" s="221" t="s">
        <v>136</v>
      </c>
      <c r="AX13" s="295" t="s">
        <v>131</v>
      </c>
      <c r="AY13" s="221" t="s">
        <v>137</v>
      </c>
      <c r="AZ13" s="221">
        <v>265</v>
      </c>
      <c r="BA13" s="221">
        <v>37</v>
      </c>
      <c r="BB13" s="221">
        <v>13</v>
      </c>
      <c r="BC13" s="221">
        <v>4</v>
      </c>
      <c r="BD13" s="295">
        <v>1</v>
      </c>
      <c r="BE13" s="295">
        <v>1</v>
      </c>
      <c r="BF13" s="221">
        <f t="shared" si="2"/>
        <v>438.2</v>
      </c>
      <c r="BG13" s="221">
        <v>438.2</v>
      </c>
      <c r="BH13" s="221">
        <v>438.2</v>
      </c>
      <c r="BI13" s="221">
        <v>438.2</v>
      </c>
      <c r="BJ13" s="221">
        <v>438.2</v>
      </c>
      <c r="BK13" s="221">
        <v>0</v>
      </c>
      <c r="BL13" s="296">
        <v>0</v>
      </c>
      <c r="BM13" s="221">
        <v>8.5</v>
      </c>
    </row>
    <row r="14" spans="1:65" ht="9.9499999999999993" customHeight="1">
      <c r="A14" s="55">
        <f t="shared" si="4"/>
        <v>8</v>
      </c>
      <c r="B14" s="55" t="s">
        <v>127</v>
      </c>
      <c r="C14" s="275">
        <v>9</v>
      </c>
      <c r="D14" s="204">
        <v>2012</v>
      </c>
      <c r="E14" s="204">
        <v>8</v>
      </c>
      <c r="F14" s="204">
        <v>1</v>
      </c>
      <c r="G14" s="204">
        <v>64</v>
      </c>
      <c r="H14" s="204">
        <v>1</v>
      </c>
      <c r="I14" s="221">
        <v>209.28</v>
      </c>
      <c r="J14" s="221">
        <v>371.82</v>
      </c>
      <c r="K14" s="221">
        <v>30</v>
      </c>
      <c r="L14" s="299">
        <v>477</v>
      </c>
      <c r="M14" s="299">
        <v>477</v>
      </c>
      <c r="N14" s="221">
        <v>0</v>
      </c>
      <c r="O14" s="221">
        <v>0</v>
      </c>
      <c r="P14" s="221">
        <v>0</v>
      </c>
      <c r="Q14" s="221">
        <v>2648.7</v>
      </c>
      <c r="R14" s="221">
        <v>0</v>
      </c>
      <c r="S14" s="218">
        <f t="shared" si="3"/>
        <v>2648.7</v>
      </c>
      <c r="T14" s="218">
        <f t="shared" si="0"/>
        <v>611.1</v>
      </c>
      <c r="U14" s="218">
        <f t="shared" si="1"/>
        <v>3736.7999999999997</v>
      </c>
      <c r="V14" s="221">
        <v>3020.5</v>
      </c>
      <c r="W14" s="221"/>
      <c r="X14" s="221"/>
      <c r="Y14" s="221"/>
      <c r="Z14" s="221" t="s">
        <v>128</v>
      </c>
      <c r="AA14" s="221" t="s">
        <v>129</v>
      </c>
      <c r="AB14" s="221" t="s">
        <v>130</v>
      </c>
      <c r="AC14" s="221" t="s">
        <v>131</v>
      </c>
      <c r="AD14" s="221" t="s">
        <v>109</v>
      </c>
      <c r="AE14" s="297">
        <v>500</v>
      </c>
      <c r="AF14" s="221">
        <v>0</v>
      </c>
      <c r="AG14" s="221">
        <v>0</v>
      </c>
      <c r="AH14" s="221">
        <v>0</v>
      </c>
      <c r="AI14" s="221" t="s">
        <v>132</v>
      </c>
      <c r="AJ14" s="221" t="s">
        <v>133</v>
      </c>
      <c r="AK14" s="221" t="s">
        <v>134</v>
      </c>
      <c r="AL14" s="221" t="s">
        <v>135</v>
      </c>
      <c r="AM14" s="221"/>
      <c r="AN14" s="221">
        <v>427</v>
      </c>
      <c r="AO14" s="221">
        <v>111.2</v>
      </c>
      <c r="AP14" s="221">
        <v>122</v>
      </c>
      <c r="AQ14" s="221">
        <v>562.70000000000005</v>
      </c>
      <c r="AR14" s="221">
        <v>520</v>
      </c>
      <c r="AS14" s="221">
        <v>0</v>
      </c>
      <c r="AT14" s="221">
        <v>175.5</v>
      </c>
      <c r="AU14" s="221">
        <f>AN14:AN26+AO14:AO26+AP14:AP26+AQ14:AQ26+AR14:AR26+AS14:AS26+AT14:AT26</f>
        <v>1918.4</v>
      </c>
      <c r="AV14" s="221">
        <v>103</v>
      </c>
      <c r="AW14" s="221" t="s">
        <v>136</v>
      </c>
      <c r="AX14" s="295" t="s">
        <v>131</v>
      </c>
      <c r="AY14" s="221" t="s">
        <v>137</v>
      </c>
      <c r="AZ14" s="221">
        <v>320</v>
      </c>
      <c r="BA14" s="221">
        <v>40</v>
      </c>
      <c r="BB14" s="221">
        <v>24</v>
      </c>
      <c r="BC14" s="221"/>
      <c r="BD14" s="295"/>
      <c r="BE14" s="295"/>
      <c r="BF14" s="221">
        <f t="shared" si="2"/>
        <v>611.1</v>
      </c>
      <c r="BG14" s="221">
        <v>0</v>
      </c>
      <c r="BH14" s="221">
        <v>0</v>
      </c>
      <c r="BI14" s="221">
        <v>0</v>
      </c>
      <c r="BJ14" s="221">
        <v>0</v>
      </c>
      <c r="BK14" s="221">
        <v>477</v>
      </c>
      <c r="BL14" s="297">
        <v>477</v>
      </c>
      <c r="BM14" s="221">
        <v>5.85</v>
      </c>
    </row>
    <row r="15" spans="1:65" ht="9.9499999999999993" customHeight="1">
      <c r="A15" s="55">
        <f t="shared" si="4"/>
        <v>9</v>
      </c>
      <c r="B15" s="55" t="s">
        <v>127</v>
      </c>
      <c r="C15" s="275">
        <v>39</v>
      </c>
      <c r="D15" s="204">
        <v>1992</v>
      </c>
      <c r="E15" s="204">
        <v>5</v>
      </c>
      <c r="F15" s="204">
        <v>11</v>
      </c>
      <c r="G15" s="204">
        <v>155</v>
      </c>
      <c r="H15" s="204">
        <v>0</v>
      </c>
      <c r="I15" s="221">
        <v>762</v>
      </c>
      <c r="J15" s="221">
        <v>0</v>
      </c>
      <c r="K15" s="221">
        <v>0</v>
      </c>
      <c r="L15" s="223">
        <v>1735.1</v>
      </c>
      <c r="M15" s="223">
        <v>1735.1</v>
      </c>
      <c r="N15" s="221">
        <v>0</v>
      </c>
      <c r="O15" s="221">
        <v>0</v>
      </c>
      <c r="P15" s="221">
        <v>0</v>
      </c>
      <c r="Q15" s="221">
        <v>7596</v>
      </c>
      <c r="R15" s="221">
        <v>0</v>
      </c>
      <c r="S15" s="218">
        <f t="shared" si="3"/>
        <v>7596</v>
      </c>
      <c r="T15" s="218">
        <f t="shared" si="0"/>
        <v>762</v>
      </c>
      <c r="U15" s="218">
        <f t="shared" si="1"/>
        <v>10093.1</v>
      </c>
      <c r="V15" s="221">
        <v>7621.2</v>
      </c>
      <c r="W15" s="221">
        <v>11061</v>
      </c>
      <c r="X15" s="221">
        <v>14.5</v>
      </c>
      <c r="Y15" s="221"/>
      <c r="Z15" s="221" t="s">
        <v>128</v>
      </c>
      <c r="AA15" s="221" t="s">
        <v>129</v>
      </c>
      <c r="AB15" s="221" t="s">
        <v>130</v>
      </c>
      <c r="AC15" s="221" t="s">
        <v>131</v>
      </c>
      <c r="AD15" s="221" t="s">
        <v>109</v>
      </c>
      <c r="AE15" s="221">
        <v>1851</v>
      </c>
      <c r="AF15" s="221">
        <v>0</v>
      </c>
      <c r="AG15" s="221">
        <v>0</v>
      </c>
      <c r="AH15" s="221">
        <v>0</v>
      </c>
      <c r="AI15" s="221" t="s">
        <v>140</v>
      </c>
      <c r="AJ15" s="221" t="s">
        <v>133</v>
      </c>
      <c r="AK15" s="221" t="s">
        <v>134</v>
      </c>
      <c r="AL15" s="221" t="s">
        <v>135</v>
      </c>
      <c r="AM15" s="221">
        <v>7491</v>
      </c>
      <c r="AN15" s="221">
        <v>1116</v>
      </c>
      <c r="AO15" s="221">
        <v>300</v>
      </c>
      <c r="AP15" s="221">
        <v>334.86</v>
      </c>
      <c r="AQ15" s="221">
        <v>1050</v>
      </c>
      <c r="AR15" s="221">
        <v>2715.1</v>
      </c>
      <c r="AS15" s="221">
        <v>0</v>
      </c>
      <c r="AT15" s="221">
        <v>415</v>
      </c>
      <c r="AU15" s="221">
        <f>AN15:AN238+AO15:AO238+AP15:AP238+AQ15:AQ238+AR15:AR238+AS15:AS238+AT15:AT238</f>
        <v>5930.96</v>
      </c>
      <c r="AV15" s="221">
        <v>320</v>
      </c>
      <c r="AW15" s="221" t="s">
        <v>136</v>
      </c>
      <c r="AX15" s="295" t="s">
        <v>131</v>
      </c>
      <c r="AY15" s="221" t="s">
        <v>137</v>
      </c>
      <c r="AZ15" s="221">
        <v>1903</v>
      </c>
      <c r="BA15" s="221">
        <v>42</v>
      </c>
      <c r="BB15" s="221">
        <v>63</v>
      </c>
      <c r="BC15" s="221">
        <v>40</v>
      </c>
      <c r="BD15" s="295">
        <v>10</v>
      </c>
      <c r="BE15" s="295"/>
      <c r="BF15" s="221">
        <f t="shared" si="2"/>
        <v>762</v>
      </c>
      <c r="BG15" s="221">
        <v>0</v>
      </c>
      <c r="BH15" s="221">
        <v>0</v>
      </c>
      <c r="BI15" s="221">
        <v>0</v>
      </c>
      <c r="BJ15" s="221">
        <v>0</v>
      </c>
      <c r="BK15" s="221">
        <v>1735.1</v>
      </c>
      <c r="BL15" s="296">
        <v>1737</v>
      </c>
      <c r="BM15" s="221">
        <v>73.8</v>
      </c>
    </row>
    <row r="16" spans="1:65" ht="9.9499999999999993" customHeight="1">
      <c r="A16" s="55">
        <f t="shared" si="4"/>
        <v>10</v>
      </c>
      <c r="B16" s="55" t="s">
        <v>127</v>
      </c>
      <c r="C16" s="275" t="s">
        <v>138</v>
      </c>
      <c r="D16" s="204">
        <v>2015</v>
      </c>
      <c r="E16" s="204">
        <v>8</v>
      </c>
      <c r="F16" s="204">
        <v>1</v>
      </c>
      <c r="G16" s="204">
        <v>64</v>
      </c>
      <c r="H16" s="204">
        <v>1</v>
      </c>
      <c r="I16" s="221">
        <v>184</v>
      </c>
      <c r="J16" s="221">
        <v>311</v>
      </c>
      <c r="K16" s="221">
        <v>30</v>
      </c>
      <c r="L16" s="223">
        <v>477</v>
      </c>
      <c r="M16" s="223">
        <v>477</v>
      </c>
      <c r="N16" s="221">
        <v>0</v>
      </c>
      <c r="O16" s="221">
        <v>0</v>
      </c>
      <c r="P16" s="221">
        <v>0</v>
      </c>
      <c r="Q16" s="221">
        <v>2636.7</v>
      </c>
      <c r="R16" s="221">
        <v>0</v>
      </c>
      <c r="S16" s="218">
        <f t="shared" si="3"/>
        <v>2636.7</v>
      </c>
      <c r="T16" s="218">
        <f t="shared" si="0"/>
        <v>525</v>
      </c>
      <c r="U16" s="218">
        <f t="shared" si="1"/>
        <v>3638.7</v>
      </c>
      <c r="V16" s="221">
        <v>3036.6</v>
      </c>
      <c r="W16" s="221" t="s">
        <v>139</v>
      </c>
      <c r="X16" s="221"/>
      <c r="Y16" s="221">
        <v>0</v>
      </c>
      <c r="Z16" s="221" t="s">
        <v>128</v>
      </c>
      <c r="AA16" s="221" t="s">
        <v>129</v>
      </c>
      <c r="AB16" s="221" t="s">
        <v>130</v>
      </c>
      <c r="AC16" s="221" t="s">
        <v>131</v>
      </c>
      <c r="AD16" s="221" t="s">
        <v>109</v>
      </c>
      <c r="AE16" s="221">
        <v>477</v>
      </c>
      <c r="AF16" s="221">
        <v>0</v>
      </c>
      <c r="AG16" s="221">
        <v>0</v>
      </c>
      <c r="AH16" s="221">
        <v>0</v>
      </c>
      <c r="AI16" s="221" t="s">
        <v>132</v>
      </c>
      <c r="AJ16" s="221" t="s">
        <v>133</v>
      </c>
      <c r="AK16" s="221" t="s">
        <v>134</v>
      </c>
      <c r="AL16" s="221" t="s">
        <v>135</v>
      </c>
      <c r="AM16" s="221">
        <v>2695</v>
      </c>
      <c r="AN16" s="221">
        <v>414</v>
      </c>
      <c r="AO16" s="221">
        <v>111.2</v>
      </c>
      <c r="AP16" s="221">
        <v>122</v>
      </c>
      <c r="AQ16" s="221">
        <v>90</v>
      </c>
      <c r="AR16" s="221">
        <v>550</v>
      </c>
      <c r="AS16" s="297">
        <v>0</v>
      </c>
      <c r="AT16" s="221">
        <v>359.1</v>
      </c>
      <c r="AU16" s="221">
        <f>AN16+AO16+AP16+AQ16+AR16+AS16+AT16</f>
        <v>1646.3000000000002</v>
      </c>
      <c r="AV16" s="221"/>
      <c r="AW16" s="221" t="s">
        <v>136</v>
      </c>
      <c r="AX16" s="295" t="s">
        <v>131</v>
      </c>
      <c r="AY16" s="221" t="s">
        <v>137</v>
      </c>
      <c r="AZ16" s="221">
        <v>450</v>
      </c>
      <c r="BA16" s="221">
        <v>40</v>
      </c>
      <c r="BB16" s="221">
        <v>24</v>
      </c>
      <c r="BC16" s="221"/>
      <c r="BD16" s="295"/>
      <c r="BE16" s="295"/>
      <c r="BF16" s="221">
        <f t="shared" si="2"/>
        <v>525</v>
      </c>
      <c r="BG16" s="221">
        <v>0</v>
      </c>
      <c r="BH16" s="221">
        <v>0</v>
      </c>
      <c r="BI16" s="221">
        <v>0</v>
      </c>
      <c r="BJ16" s="221">
        <v>0</v>
      </c>
      <c r="BK16" s="221">
        <v>477</v>
      </c>
      <c r="BL16" s="296">
        <v>477</v>
      </c>
      <c r="BM16" s="221">
        <v>6.44</v>
      </c>
    </row>
    <row r="17" spans="1:66" ht="9.9499999999999993" customHeight="1">
      <c r="A17" s="55">
        <f t="shared" si="4"/>
        <v>11</v>
      </c>
      <c r="B17" s="55" t="s">
        <v>141</v>
      </c>
      <c r="C17" s="275">
        <v>1</v>
      </c>
      <c r="D17" s="204">
        <v>1940</v>
      </c>
      <c r="E17" s="204">
        <v>2</v>
      </c>
      <c r="F17" s="204">
        <v>2</v>
      </c>
      <c r="G17" s="204">
        <v>8</v>
      </c>
      <c r="H17" s="204">
        <v>0</v>
      </c>
      <c r="I17" s="221">
        <v>50.4</v>
      </c>
      <c r="J17" s="221">
        <v>0</v>
      </c>
      <c r="K17" s="221">
        <v>0</v>
      </c>
      <c r="L17" s="221">
        <v>0</v>
      </c>
      <c r="M17" s="221">
        <v>0</v>
      </c>
      <c r="N17" s="221">
        <v>0</v>
      </c>
      <c r="O17" s="221">
        <v>0</v>
      </c>
      <c r="P17" s="221">
        <v>0</v>
      </c>
      <c r="Q17" s="221">
        <v>459.8</v>
      </c>
      <c r="R17" s="221">
        <v>0</v>
      </c>
      <c r="S17" s="218">
        <f t="shared" si="3"/>
        <v>459.8</v>
      </c>
      <c r="T17" s="218">
        <f t="shared" si="0"/>
        <v>50.4</v>
      </c>
      <c r="U17" s="218">
        <f t="shared" si="1"/>
        <v>510.2</v>
      </c>
      <c r="V17" s="221">
        <v>463.4</v>
      </c>
      <c r="W17" s="221">
        <v>2071</v>
      </c>
      <c r="X17" s="221">
        <v>7</v>
      </c>
      <c r="Y17" s="221"/>
      <c r="Z17" s="221" t="s">
        <v>128</v>
      </c>
      <c r="AA17" s="221" t="s">
        <v>131</v>
      </c>
      <c r="AB17" s="221" t="s">
        <v>131</v>
      </c>
      <c r="AC17" s="221" t="s">
        <v>142</v>
      </c>
      <c r="AD17" s="221" t="s">
        <v>143</v>
      </c>
      <c r="AE17" s="221">
        <v>0</v>
      </c>
      <c r="AF17" s="221">
        <v>370</v>
      </c>
      <c r="AG17" s="221">
        <v>0</v>
      </c>
      <c r="AH17" s="221">
        <v>0</v>
      </c>
      <c r="AI17" s="221" t="s">
        <v>144</v>
      </c>
      <c r="AJ17" s="221" t="s">
        <v>145</v>
      </c>
      <c r="AK17" s="221" t="s">
        <v>146</v>
      </c>
      <c r="AL17" s="221" t="s">
        <v>135</v>
      </c>
      <c r="AM17" s="221">
        <v>1388</v>
      </c>
      <c r="AN17" s="221">
        <v>180</v>
      </c>
      <c r="AO17" s="221">
        <v>0</v>
      </c>
      <c r="AP17" s="221">
        <v>70</v>
      </c>
      <c r="AQ17" s="221">
        <v>0</v>
      </c>
      <c r="AR17" s="221">
        <v>625</v>
      </c>
      <c r="AS17" s="221">
        <v>0</v>
      </c>
      <c r="AT17" s="221">
        <v>217.2</v>
      </c>
      <c r="AU17" s="221">
        <f>AN17:AN239+AO17:AO239+AP17:AP239+AQ17:AQ239+AR17:AR239+AS17:AS239+AT17:AT239</f>
        <v>1092.2</v>
      </c>
      <c r="AV17" s="221">
        <v>37</v>
      </c>
      <c r="AW17" s="221" t="s">
        <v>147</v>
      </c>
      <c r="AX17" s="295" t="s">
        <v>131</v>
      </c>
      <c r="AY17" s="221" t="s">
        <v>137</v>
      </c>
      <c r="AZ17" s="221">
        <v>160</v>
      </c>
      <c r="BA17" s="221">
        <v>1</v>
      </c>
      <c r="BB17" s="221">
        <v>5</v>
      </c>
      <c r="BC17" s="221">
        <v>3</v>
      </c>
      <c r="BD17" s="295"/>
      <c r="BE17" s="295"/>
      <c r="BF17" s="221">
        <f t="shared" si="2"/>
        <v>50.4</v>
      </c>
      <c r="BG17" s="221">
        <v>0</v>
      </c>
      <c r="BH17" s="221">
        <v>0</v>
      </c>
      <c r="BI17" s="221">
        <v>0</v>
      </c>
      <c r="BJ17" s="221">
        <v>0</v>
      </c>
      <c r="BK17" s="221">
        <v>0</v>
      </c>
      <c r="BL17" s="295">
        <v>0</v>
      </c>
      <c r="BM17" s="221">
        <v>0</v>
      </c>
    </row>
    <row r="18" spans="1:66" ht="9.9499999999999993" customHeight="1">
      <c r="A18" s="55">
        <f t="shared" si="4"/>
        <v>12</v>
      </c>
      <c r="B18" s="55" t="s">
        <v>151</v>
      </c>
      <c r="C18" s="275">
        <v>22</v>
      </c>
      <c r="D18" s="204">
        <v>2002</v>
      </c>
      <c r="E18" s="204">
        <v>2</v>
      </c>
      <c r="F18" s="204">
        <v>2</v>
      </c>
      <c r="G18" s="204">
        <v>16</v>
      </c>
      <c r="H18" s="204">
        <v>0</v>
      </c>
      <c r="I18" s="221">
        <v>93</v>
      </c>
      <c r="J18" s="221">
        <v>0</v>
      </c>
      <c r="K18" s="221">
        <v>0</v>
      </c>
      <c r="L18" s="223">
        <v>711.6</v>
      </c>
      <c r="M18" s="223">
        <v>711.6</v>
      </c>
      <c r="N18" s="221">
        <v>0</v>
      </c>
      <c r="O18" s="221">
        <v>0</v>
      </c>
      <c r="P18" s="221">
        <v>0</v>
      </c>
      <c r="Q18" s="221">
        <v>1007.1</v>
      </c>
      <c r="R18" s="221">
        <v>0</v>
      </c>
      <c r="S18" s="218">
        <f t="shared" si="3"/>
        <v>1007.1</v>
      </c>
      <c r="T18" s="218">
        <f t="shared" si="0"/>
        <v>93</v>
      </c>
      <c r="U18" s="218">
        <f t="shared" si="1"/>
        <v>1811.7</v>
      </c>
      <c r="V18" s="221">
        <v>1009.2</v>
      </c>
      <c r="W18" s="221">
        <v>4411.6000000000004</v>
      </c>
      <c r="X18" s="221">
        <v>6.2</v>
      </c>
      <c r="Y18" s="221"/>
      <c r="Z18" s="221" t="s">
        <v>128</v>
      </c>
      <c r="AA18" s="221" t="s">
        <v>129</v>
      </c>
      <c r="AB18" s="221" t="s">
        <v>130</v>
      </c>
      <c r="AC18" s="221" t="s">
        <v>131</v>
      </c>
      <c r="AD18" s="221" t="s">
        <v>109</v>
      </c>
      <c r="AE18" s="221">
        <v>782.8</v>
      </c>
      <c r="AF18" s="221">
        <v>0</v>
      </c>
      <c r="AG18" s="221">
        <v>0</v>
      </c>
      <c r="AH18" s="221">
        <v>0</v>
      </c>
      <c r="AI18" s="221" t="s">
        <v>140</v>
      </c>
      <c r="AJ18" s="221" t="s">
        <v>133</v>
      </c>
      <c r="AK18" s="221" t="s">
        <v>134</v>
      </c>
      <c r="AL18" s="221" t="s">
        <v>135</v>
      </c>
      <c r="AM18" s="221"/>
      <c r="AN18" s="221">
        <v>460</v>
      </c>
      <c r="AO18" s="221"/>
      <c r="AP18" s="221">
        <v>133.6</v>
      </c>
      <c r="AQ18" s="221">
        <v>0</v>
      </c>
      <c r="AR18" s="221">
        <v>3965</v>
      </c>
      <c r="AS18" s="221"/>
      <c r="AT18" s="221"/>
      <c r="AU18" s="221">
        <f>AN18:AN232+AO18:AO232+AP18:AP232+AQ18:AQ232+AR18:AR232+AS18:AS232+AT18:AT232</f>
        <v>4558.6000000000004</v>
      </c>
      <c r="AV18" s="221">
        <v>47</v>
      </c>
      <c r="AW18" s="221" t="s">
        <v>136</v>
      </c>
      <c r="AX18" s="295" t="s">
        <v>131</v>
      </c>
      <c r="AY18" s="221" t="s">
        <v>137</v>
      </c>
      <c r="AZ18" s="221">
        <v>380</v>
      </c>
      <c r="BA18" s="221">
        <v>1</v>
      </c>
      <c r="BB18" s="221">
        <v>10</v>
      </c>
      <c r="BC18" s="221">
        <v>5</v>
      </c>
      <c r="BD18" s="295"/>
      <c r="BE18" s="295"/>
      <c r="BF18" s="221">
        <f t="shared" si="2"/>
        <v>93</v>
      </c>
      <c r="BG18" s="221">
        <v>0</v>
      </c>
      <c r="BH18" s="221">
        <v>0</v>
      </c>
      <c r="BI18" s="221">
        <v>0</v>
      </c>
      <c r="BJ18" s="221">
        <v>0</v>
      </c>
      <c r="BK18" s="221">
        <v>711.6</v>
      </c>
      <c r="BL18" s="296">
        <v>0</v>
      </c>
      <c r="BM18" s="221">
        <v>0</v>
      </c>
    </row>
    <row r="19" spans="1:66" ht="9.9499999999999993" customHeight="1">
      <c r="A19" s="55"/>
      <c r="B19" s="45" t="s">
        <v>68</v>
      </c>
      <c r="C19" s="288"/>
      <c r="D19" s="221"/>
      <c r="E19" s="221"/>
      <c r="F19" s="300">
        <f>SUM(F7:F18)</f>
        <v>58</v>
      </c>
      <c r="G19" s="300">
        <f>SUM(G7:G18)</f>
        <v>1474</v>
      </c>
      <c r="H19" s="301">
        <f>SUM(H7:H18)</f>
        <v>26</v>
      </c>
      <c r="I19" s="300">
        <f>SUM(I7:I18)</f>
        <v>7531.6799999999994</v>
      </c>
      <c r="J19" s="300">
        <f t="shared" ref="J19:W19" si="5">SUM(J7:J18)</f>
        <v>1273.52</v>
      </c>
      <c r="K19" s="300">
        <f t="shared" si="5"/>
        <v>160.1</v>
      </c>
      <c r="L19" s="300">
        <f t="shared" si="5"/>
        <v>14977.7</v>
      </c>
      <c r="M19" s="300">
        <f t="shared" si="5"/>
        <v>14619.900000000001</v>
      </c>
      <c r="N19" s="300">
        <f t="shared" si="5"/>
        <v>0</v>
      </c>
      <c r="O19" s="300">
        <f t="shared" si="5"/>
        <v>357.8</v>
      </c>
      <c r="P19" s="300">
        <f t="shared" si="5"/>
        <v>0</v>
      </c>
      <c r="Q19" s="300">
        <f t="shared" si="5"/>
        <v>76114.400000000009</v>
      </c>
      <c r="R19" s="300">
        <f t="shared" si="5"/>
        <v>1152.7</v>
      </c>
      <c r="S19" s="300">
        <f t="shared" si="5"/>
        <v>77624.900000000009</v>
      </c>
      <c r="T19" s="300">
        <f t="shared" si="5"/>
        <v>8965.2999999999993</v>
      </c>
      <c r="U19" s="300">
        <f t="shared" si="5"/>
        <v>101210.09999999999</v>
      </c>
      <c r="V19" s="300">
        <f t="shared" si="5"/>
        <v>78015.899999999994</v>
      </c>
      <c r="W19" s="300">
        <f t="shared" si="5"/>
        <v>295745.59999999998</v>
      </c>
      <c r="X19" s="302"/>
      <c r="Y19" s="303"/>
      <c r="Z19" s="303"/>
      <c r="AA19" s="303"/>
      <c r="AB19" s="303"/>
      <c r="AC19" s="221"/>
      <c r="AD19" s="221"/>
      <c r="AE19" s="303">
        <f>SUM(AE7:AE18)</f>
        <v>10031.799999999999</v>
      </c>
      <c r="AF19" s="303">
        <f t="shared" ref="AF19:AG19" si="6">SUM(AF7:AF18)</f>
        <v>370</v>
      </c>
      <c r="AG19" s="303">
        <f t="shared" si="6"/>
        <v>6308.4</v>
      </c>
      <c r="AH19" s="303">
        <f>SUM(AH7:AH18)</f>
        <v>0</v>
      </c>
      <c r="AI19" s="221"/>
      <c r="AJ19" s="221"/>
      <c r="AK19" s="221"/>
      <c r="AL19" s="221"/>
      <c r="AM19" s="303">
        <f>SUM(AM7:AM18)</f>
        <v>44675</v>
      </c>
      <c r="AN19" s="303">
        <f>SUM(AN7:AN18)</f>
        <v>8593</v>
      </c>
      <c r="AO19" s="303">
        <f>SUM(AO7:AO18)</f>
        <v>2583.3999999999996</v>
      </c>
      <c r="AP19" s="303">
        <f>SUM(AP7:AP18)</f>
        <v>2400.16</v>
      </c>
      <c r="AQ19" s="303">
        <f>SUM(AQ7:AQ18)</f>
        <v>11581.2</v>
      </c>
      <c r="AR19" s="303">
        <f>SUM(AR7:AR18)</f>
        <v>24278</v>
      </c>
      <c r="AS19" s="303">
        <f>SUM(AS7:AS18)</f>
        <v>1845</v>
      </c>
      <c r="AT19" s="303">
        <f>SUM(AT7:AT18)</f>
        <v>3414.7999999999997</v>
      </c>
      <c r="AU19" s="303">
        <f>SUM(AU7:AU18)</f>
        <v>54695.56</v>
      </c>
      <c r="AV19" s="303">
        <f>SUM(AV7:AV18)</f>
        <v>2904</v>
      </c>
      <c r="AW19" s="221"/>
      <c r="AX19" s="295"/>
      <c r="AY19" s="221"/>
      <c r="AZ19" s="303">
        <f>SUM(AZ7:AZ18)</f>
        <v>14734</v>
      </c>
      <c r="BA19" s="303">
        <f t="shared" ref="BA19:BF19" si="7">SUM(BA7:BA18)</f>
        <v>385</v>
      </c>
      <c r="BB19" s="303">
        <f t="shared" si="7"/>
        <v>600</v>
      </c>
      <c r="BC19" s="303">
        <f t="shared" si="7"/>
        <v>427</v>
      </c>
      <c r="BD19" s="303">
        <f t="shared" si="7"/>
        <v>65</v>
      </c>
      <c r="BE19" s="303">
        <f t="shared" si="7"/>
        <v>2</v>
      </c>
      <c r="BF19" s="303">
        <f t="shared" si="7"/>
        <v>8965.2999999999993</v>
      </c>
      <c r="BG19" s="221"/>
      <c r="BH19" s="221"/>
      <c r="BI19" s="221"/>
      <c r="BJ19" s="221"/>
      <c r="BK19" s="303">
        <f t="shared" ref="BK19" si="8">SUM(BK7:BK18)</f>
        <v>14544.400000000001</v>
      </c>
      <c r="BL19" s="303">
        <f t="shared" ref="BL19" si="9">SUM(BL7:BL18)</f>
        <v>5281.6</v>
      </c>
      <c r="BM19" s="303">
        <f t="shared" ref="BM19" si="10">SUM(BM7:BM18)</f>
        <v>261.19</v>
      </c>
    </row>
    <row r="20" spans="1:66" ht="9.9499999999999993" customHeight="1">
      <c r="B20" s="178" t="s">
        <v>152</v>
      </c>
      <c r="C20" s="289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6"/>
    </row>
    <row r="21" spans="1:66" ht="9.9499999999999993" customHeight="1">
      <c r="A21" s="60">
        <v>1</v>
      </c>
      <c r="B21" s="60" t="s">
        <v>270</v>
      </c>
      <c r="C21" s="276">
        <v>2</v>
      </c>
      <c r="D21" s="206">
        <v>1966</v>
      </c>
      <c r="E21" s="206">
        <v>5</v>
      </c>
      <c r="F21" s="206">
        <v>2</v>
      </c>
      <c r="G21" s="206">
        <v>33</v>
      </c>
      <c r="H21" s="206">
        <v>0</v>
      </c>
      <c r="I21" s="225">
        <v>123</v>
      </c>
      <c r="J21" s="221">
        <v>0</v>
      </c>
      <c r="K21" s="221">
        <v>0</v>
      </c>
      <c r="L21" s="225">
        <v>342</v>
      </c>
      <c r="M21" s="221">
        <v>270.10000000000002</v>
      </c>
      <c r="N21" s="221">
        <v>0</v>
      </c>
      <c r="O21" s="225">
        <v>71.900000000000006</v>
      </c>
      <c r="P21" s="225"/>
      <c r="Q21" s="225">
        <v>1308.7</v>
      </c>
      <c r="R21" s="225">
        <v>295.07</v>
      </c>
      <c r="S21" s="218">
        <f t="shared" ref="S21" si="11">SUM(O21:R21)</f>
        <v>1675.67</v>
      </c>
      <c r="T21" s="218">
        <f t="shared" ref="T21" si="12">SUM(I21:K21)</f>
        <v>123</v>
      </c>
      <c r="U21" s="218">
        <f t="shared" ref="U21" si="13">SUM(I21:L21)+Q21+R21</f>
        <v>2068.77</v>
      </c>
      <c r="V21" s="225">
        <v>1680.8</v>
      </c>
      <c r="W21" s="225">
        <v>7582</v>
      </c>
      <c r="X21" s="225">
        <v>17</v>
      </c>
      <c r="Y21" s="225"/>
      <c r="Z21" s="307" t="s">
        <v>128</v>
      </c>
      <c r="AA21" s="307" t="s">
        <v>129</v>
      </c>
      <c r="AB21" s="221" t="s">
        <v>130</v>
      </c>
      <c r="AC21" s="221" t="s">
        <v>131</v>
      </c>
      <c r="AD21" s="307" t="s">
        <v>109</v>
      </c>
      <c r="AE21" s="225"/>
      <c r="AF21" s="225">
        <v>628.9</v>
      </c>
      <c r="AG21" s="221">
        <v>0</v>
      </c>
      <c r="AH21" s="225"/>
      <c r="AI21" s="225" t="s">
        <v>161</v>
      </c>
      <c r="AJ21" s="225" t="s">
        <v>133</v>
      </c>
      <c r="AK21" s="225" t="s">
        <v>157</v>
      </c>
      <c r="AL21" s="221" t="s">
        <v>158</v>
      </c>
      <c r="AM21" s="225">
        <v>991</v>
      </c>
      <c r="AN21" s="225">
        <v>175</v>
      </c>
      <c r="AO21" s="225">
        <v>0</v>
      </c>
      <c r="AP21" s="225">
        <v>50</v>
      </c>
      <c r="AQ21" s="225">
        <v>0</v>
      </c>
      <c r="AR21" s="225">
        <v>160</v>
      </c>
      <c r="AS21" s="225">
        <v>160</v>
      </c>
      <c r="AT21" s="225"/>
      <c r="AU21" s="227">
        <f>AN21:AN96+AO21:AO96+AP21:AP96+AQ21:AQ96+AR21:AR96+AS21:AS96+AT21:AT96</f>
        <v>545</v>
      </c>
      <c r="AV21" s="225">
        <v>66</v>
      </c>
      <c r="AW21" s="221" t="s">
        <v>136</v>
      </c>
      <c r="AX21" s="221" t="s">
        <v>131</v>
      </c>
      <c r="AY21" s="221" t="s">
        <v>137</v>
      </c>
      <c r="AZ21" s="221">
        <v>80</v>
      </c>
      <c r="BA21" s="221">
        <v>18</v>
      </c>
      <c r="BB21" s="221">
        <v>8</v>
      </c>
      <c r="BC21" s="221">
        <v>8</v>
      </c>
      <c r="BD21" s="295"/>
      <c r="BE21" s="295"/>
      <c r="BF21" s="221">
        <f>I21+J21+K21</f>
        <v>123</v>
      </c>
      <c r="BG21" s="221">
        <v>0</v>
      </c>
      <c r="BH21" s="221">
        <v>0</v>
      </c>
      <c r="BI21" s="221">
        <v>0</v>
      </c>
      <c r="BJ21" s="221">
        <v>0</v>
      </c>
      <c r="BK21" s="295">
        <v>270.10000000000002</v>
      </c>
      <c r="BL21" s="226">
        <v>446</v>
      </c>
      <c r="BM21" s="221">
        <v>3.96</v>
      </c>
    </row>
    <row r="22" spans="1:66" ht="9.9499999999999993" customHeight="1">
      <c r="A22" s="60">
        <v>2</v>
      </c>
      <c r="B22" s="60" t="s">
        <v>270</v>
      </c>
      <c r="C22" s="276">
        <v>8</v>
      </c>
      <c r="D22" s="206">
        <v>1952</v>
      </c>
      <c r="E22" s="206">
        <v>3</v>
      </c>
      <c r="F22" s="206">
        <v>2</v>
      </c>
      <c r="G22" s="206">
        <v>17</v>
      </c>
      <c r="H22" s="206">
        <v>0</v>
      </c>
      <c r="I22" s="225">
        <v>139.19999999999999</v>
      </c>
      <c r="J22" s="221">
        <v>0</v>
      </c>
      <c r="K22" s="221">
        <v>0</v>
      </c>
      <c r="L22" s="225">
        <v>441.8</v>
      </c>
      <c r="M22" s="225">
        <v>441.8</v>
      </c>
      <c r="N22" s="221">
        <v>0</v>
      </c>
      <c r="O22" s="221">
        <v>0</v>
      </c>
      <c r="P22" s="221">
        <v>0</v>
      </c>
      <c r="Q22" s="225">
        <v>967.8</v>
      </c>
      <c r="R22" s="225">
        <v>142.9</v>
      </c>
      <c r="S22" s="218">
        <f t="shared" ref="S22:S24" si="14">SUM(O22:R22)</f>
        <v>1110.7</v>
      </c>
      <c r="T22" s="218">
        <f t="shared" ref="T22:T24" si="15">SUM(I22:K22)</f>
        <v>139.19999999999999</v>
      </c>
      <c r="U22" s="218">
        <f t="shared" ref="U22:U24" si="16">SUM(I22:L22)+Q22+R22</f>
        <v>1691.7</v>
      </c>
      <c r="V22" s="225">
        <v>1103.2</v>
      </c>
      <c r="W22" s="225">
        <v>7053</v>
      </c>
      <c r="X22" s="225">
        <v>12.6</v>
      </c>
      <c r="Y22" s="225"/>
      <c r="Z22" s="307" t="s">
        <v>128</v>
      </c>
      <c r="AA22" s="307" t="s">
        <v>129</v>
      </c>
      <c r="AB22" s="221" t="s">
        <v>130</v>
      </c>
      <c r="AC22" s="221" t="s">
        <v>131</v>
      </c>
      <c r="AD22" s="307" t="s">
        <v>109</v>
      </c>
      <c r="AE22" s="225"/>
      <c r="AF22" s="225"/>
      <c r="AG22" s="221">
        <v>0</v>
      </c>
      <c r="AH22" s="225">
        <v>819</v>
      </c>
      <c r="AI22" s="225" t="s">
        <v>156</v>
      </c>
      <c r="AJ22" s="225" t="s">
        <v>145</v>
      </c>
      <c r="AK22" s="225" t="s">
        <v>167</v>
      </c>
      <c r="AL22" s="218" t="s">
        <v>158</v>
      </c>
      <c r="AM22" s="225">
        <v>2344</v>
      </c>
      <c r="AN22" s="225">
        <v>450.4</v>
      </c>
      <c r="AO22" s="225"/>
      <c r="AP22" s="225">
        <v>89.6</v>
      </c>
      <c r="AQ22" s="225"/>
      <c r="AR22" s="225">
        <v>1080</v>
      </c>
      <c r="AS22" s="225"/>
      <c r="AT22" s="225">
        <v>164.2</v>
      </c>
      <c r="AU22" s="227">
        <f>AN22:AN103+AO22:AO103+AP22:AP103+AQ22:AQ103+AR22:AR103+AS22:AS103+AT22:AT103</f>
        <v>1784.2</v>
      </c>
      <c r="AV22" s="225">
        <v>34</v>
      </c>
      <c r="AW22" s="221" t="s">
        <v>136</v>
      </c>
      <c r="AX22" s="221" t="s">
        <v>131</v>
      </c>
      <c r="AY22" s="221" t="s">
        <v>137</v>
      </c>
      <c r="AZ22" s="221">
        <v>90</v>
      </c>
      <c r="BA22" s="221"/>
      <c r="BB22" s="221">
        <v>6</v>
      </c>
      <c r="BC22" s="221">
        <v>10</v>
      </c>
      <c r="BD22" s="295"/>
      <c r="BE22" s="295"/>
      <c r="BF22" s="221">
        <f>I22+J22+K22</f>
        <v>139.19999999999999</v>
      </c>
      <c r="BG22" s="221">
        <v>0</v>
      </c>
      <c r="BH22" s="221">
        <v>0</v>
      </c>
      <c r="BI22" s="221">
        <v>0</v>
      </c>
      <c r="BJ22" s="221">
        <v>0</v>
      </c>
      <c r="BK22" s="226">
        <v>441.8</v>
      </c>
      <c r="BL22" s="226">
        <v>559.79999999999995</v>
      </c>
      <c r="BM22" s="221">
        <v>3.96</v>
      </c>
    </row>
    <row r="23" spans="1:66" ht="9.9499999999999993" customHeight="1">
      <c r="A23" s="60">
        <v>3</v>
      </c>
      <c r="B23" s="60" t="s">
        <v>270</v>
      </c>
      <c r="C23" s="276">
        <v>12</v>
      </c>
      <c r="D23" s="206">
        <v>1990</v>
      </c>
      <c r="E23" s="206">
        <v>5</v>
      </c>
      <c r="F23" s="206">
        <v>2</v>
      </c>
      <c r="G23" s="206">
        <v>15</v>
      </c>
      <c r="H23" s="206">
        <v>0</v>
      </c>
      <c r="I23" s="225">
        <v>40</v>
      </c>
      <c r="J23" s="221">
        <v>306.7</v>
      </c>
      <c r="K23" s="221">
        <v>0</v>
      </c>
      <c r="L23" s="225">
        <v>303.5</v>
      </c>
      <c r="M23" s="221">
        <v>303.5</v>
      </c>
      <c r="N23" s="221">
        <v>0</v>
      </c>
      <c r="O23" s="221">
        <v>0</v>
      </c>
      <c r="P23" s="221">
        <v>0</v>
      </c>
      <c r="Q23" s="225">
        <v>826.1</v>
      </c>
      <c r="R23" s="225">
        <v>1113.1400000000001</v>
      </c>
      <c r="S23" s="218">
        <f t="shared" si="14"/>
        <v>1939.2400000000002</v>
      </c>
      <c r="T23" s="218">
        <f t="shared" si="15"/>
        <v>346.7</v>
      </c>
      <c r="U23" s="218">
        <f t="shared" si="16"/>
        <v>2589.4400000000005</v>
      </c>
      <c r="V23" s="225">
        <v>826.2</v>
      </c>
      <c r="W23" s="225"/>
      <c r="X23" s="225"/>
      <c r="Y23" s="225"/>
      <c r="Z23" s="307" t="s">
        <v>128</v>
      </c>
      <c r="AA23" s="307" t="s">
        <v>129</v>
      </c>
      <c r="AB23" s="221" t="s">
        <v>130</v>
      </c>
      <c r="AC23" s="221" t="s">
        <v>131</v>
      </c>
      <c r="AD23" s="307" t="s">
        <v>109</v>
      </c>
      <c r="AE23" s="225"/>
      <c r="AF23" s="225"/>
      <c r="AG23" s="221">
        <v>0</v>
      </c>
      <c r="AH23" s="225">
        <v>737</v>
      </c>
      <c r="AI23" s="225" t="s">
        <v>161</v>
      </c>
      <c r="AJ23" s="225" t="s">
        <v>133</v>
      </c>
      <c r="AK23" s="225" t="s">
        <v>134</v>
      </c>
      <c r="AL23" s="221" t="s">
        <v>135</v>
      </c>
      <c r="AM23" s="225"/>
      <c r="AN23" s="225">
        <v>220</v>
      </c>
      <c r="AO23" s="225">
        <v>102</v>
      </c>
      <c r="AP23" s="225">
        <v>75</v>
      </c>
      <c r="AQ23" s="225"/>
      <c r="AR23" s="225">
        <v>1391</v>
      </c>
      <c r="AS23" s="225"/>
      <c r="AT23" s="225"/>
      <c r="AU23" s="227">
        <f>AN23:AN107+AO23:AO107+AP23:AP107+AQ23:AQ107+AR23:AR107+AS23:AS107+AT23:AT107</f>
        <v>1788</v>
      </c>
      <c r="AV23" s="225">
        <v>28</v>
      </c>
      <c r="AW23" s="221" t="s">
        <v>136</v>
      </c>
      <c r="AX23" s="221" t="s">
        <v>131</v>
      </c>
      <c r="AY23" s="221" t="s">
        <v>137</v>
      </c>
      <c r="AZ23" s="221">
        <v>100</v>
      </c>
      <c r="BA23" s="221">
        <v>4</v>
      </c>
      <c r="BB23" s="221">
        <v>7</v>
      </c>
      <c r="BC23" s="221">
        <v>3</v>
      </c>
      <c r="BD23" s="295"/>
      <c r="BE23" s="295">
        <v>1</v>
      </c>
      <c r="BF23" s="221">
        <f>I23+J23+K23</f>
        <v>346.7</v>
      </c>
      <c r="BG23" s="221">
        <v>0</v>
      </c>
      <c r="BH23" s="221">
        <v>0</v>
      </c>
      <c r="BI23" s="221">
        <v>0</v>
      </c>
      <c r="BJ23" s="221">
        <v>0</v>
      </c>
      <c r="BK23" s="295">
        <v>303.5</v>
      </c>
      <c r="BL23" s="226">
        <v>691</v>
      </c>
      <c r="BM23" s="221">
        <v>2.2000000000000002</v>
      </c>
      <c r="BN23" s="94">
        <f>BF23+BK23+BL23+BM23</f>
        <v>1343.4</v>
      </c>
    </row>
    <row r="24" spans="1:66" ht="9.9499999999999993" customHeight="1">
      <c r="A24" s="60">
        <v>4</v>
      </c>
      <c r="B24" s="60" t="s">
        <v>170</v>
      </c>
      <c r="C24" s="276">
        <v>22</v>
      </c>
      <c r="D24" s="206">
        <v>1935</v>
      </c>
      <c r="E24" s="206">
        <v>2</v>
      </c>
      <c r="F24" s="206">
        <v>2</v>
      </c>
      <c r="G24" s="206">
        <v>16</v>
      </c>
      <c r="H24" s="206">
        <v>0</v>
      </c>
      <c r="I24" s="225">
        <v>48</v>
      </c>
      <c r="J24" s="221">
        <v>0</v>
      </c>
      <c r="K24" s="221">
        <v>0</v>
      </c>
      <c r="L24" s="225">
        <v>0</v>
      </c>
      <c r="M24" s="225">
        <v>0</v>
      </c>
      <c r="N24" s="221">
        <v>0</v>
      </c>
      <c r="O24" s="221">
        <v>0</v>
      </c>
      <c r="P24" s="221">
        <v>0</v>
      </c>
      <c r="Q24" s="225">
        <v>492.6</v>
      </c>
      <c r="R24" s="225">
        <v>0</v>
      </c>
      <c r="S24" s="218">
        <f t="shared" si="14"/>
        <v>492.6</v>
      </c>
      <c r="T24" s="218">
        <f t="shared" si="15"/>
        <v>48</v>
      </c>
      <c r="U24" s="218">
        <f t="shared" si="16"/>
        <v>540.6</v>
      </c>
      <c r="V24" s="225">
        <v>527.6</v>
      </c>
      <c r="W24" s="225">
        <v>2107</v>
      </c>
      <c r="X24" s="225">
        <v>6.4</v>
      </c>
      <c r="Y24" s="225"/>
      <c r="Z24" s="307" t="s">
        <v>128</v>
      </c>
      <c r="AA24" s="307" t="s">
        <v>129</v>
      </c>
      <c r="AB24" s="221" t="s">
        <v>130</v>
      </c>
      <c r="AC24" s="221" t="s">
        <v>142</v>
      </c>
      <c r="AD24" s="307" t="s">
        <v>109</v>
      </c>
      <c r="AE24" s="225"/>
      <c r="AF24" s="225">
        <v>461.5</v>
      </c>
      <c r="AG24" s="221">
        <v>0</v>
      </c>
      <c r="AH24" s="225"/>
      <c r="AI24" s="225" t="s">
        <v>144</v>
      </c>
      <c r="AJ24" s="225" t="s">
        <v>145</v>
      </c>
      <c r="AK24" s="225" t="s">
        <v>157</v>
      </c>
      <c r="AL24" s="221" t="s">
        <v>158</v>
      </c>
      <c r="AM24" s="225">
        <v>1113</v>
      </c>
      <c r="AN24" s="225"/>
      <c r="AO24" s="225"/>
      <c r="AP24" s="225">
        <v>68</v>
      </c>
      <c r="AQ24" s="225"/>
      <c r="AR24" s="225">
        <v>715.8</v>
      </c>
      <c r="AS24" s="225"/>
      <c r="AT24" s="225"/>
      <c r="AU24" s="227">
        <f>AN24:AN131+AO24:AO131+AP24:AP131+AQ24:AQ131+AR24:AR131+AS24:AS131+AT24:AT131</f>
        <v>783.8</v>
      </c>
      <c r="AV24" s="225">
        <v>27</v>
      </c>
      <c r="AW24" s="221" t="s">
        <v>136</v>
      </c>
      <c r="AX24" s="221" t="s">
        <v>131</v>
      </c>
      <c r="AY24" s="221" t="s">
        <v>137</v>
      </c>
      <c r="AZ24" s="221">
        <v>60</v>
      </c>
      <c r="BA24" s="221">
        <v>15</v>
      </c>
      <c r="BB24" s="221">
        <v>1</v>
      </c>
      <c r="BC24" s="221"/>
      <c r="BD24" s="295"/>
      <c r="BE24" s="295"/>
      <c r="BF24" s="221">
        <f>I24+J24+K24</f>
        <v>48</v>
      </c>
      <c r="BG24" s="221">
        <v>0</v>
      </c>
      <c r="BH24" s="221">
        <v>0</v>
      </c>
      <c r="BI24" s="221">
        <v>0</v>
      </c>
      <c r="BJ24" s="221">
        <v>0</v>
      </c>
      <c r="BK24" s="226">
        <v>0</v>
      </c>
      <c r="BL24" s="226">
        <v>329.2</v>
      </c>
      <c r="BM24" s="221">
        <v>0</v>
      </c>
    </row>
    <row r="25" spans="1:66" ht="9.9499999999999993" customHeight="1">
      <c r="A25" s="60">
        <v>5</v>
      </c>
      <c r="B25" s="60" t="s">
        <v>170</v>
      </c>
      <c r="C25" s="276" t="s">
        <v>171</v>
      </c>
      <c r="D25" s="206">
        <v>1942</v>
      </c>
      <c r="E25" s="206">
        <v>2</v>
      </c>
      <c r="F25" s="206">
        <v>2</v>
      </c>
      <c r="G25" s="206">
        <v>13</v>
      </c>
      <c r="H25" s="206">
        <v>0</v>
      </c>
      <c r="I25" s="225">
        <v>50.4</v>
      </c>
      <c r="J25" s="221">
        <v>0</v>
      </c>
      <c r="K25" s="221">
        <v>0</v>
      </c>
      <c r="L25" s="225">
        <v>0</v>
      </c>
      <c r="M25" s="225">
        <v>0</v>
      </c>
      <c r="N25" s="221">
        <v>0</v>
      </c>
      <c r="O25" s="221">
        <v>0</v>
      </c>
      <c r="P25" s="221">
        <v>0</v>
      </c>
      <c r="Q25" s="225">
        <v>447.3</v>
      </c>
      <c r="R25" s="225">
        <v>0</v>
      </c>
      <c r="S25" s="218">
        <f t="shared" ref="S25:S58" si="17">SUM(O25:R25)</f>
        <v>447.3</v>
      </c>
      <c r="T25" s="218">
        <f t="shared" ref="T25:T58" si="18">SUM(I25:K25)</f>
        <v>50.4</v>
      </c>
      <c r="U25" s="218">
        <f t="shared" ref="U25:U58" si="19">SUM(I25:L25)+Q25+R25</f>
        <v>497.7</v>
      </c>
      <c r="V25" s="225">
        <v>452.4</v>
      </c>
      <c r="W25" s="225">
        <v>1990</v>
      </c>
      <c r="X25" s="225">
        <v>6.5</v>
      </c>
      <c r="Y25" s="225"/>
      <c r="Z25" s="307" t="s">
        <v>128</v>
      </c>
      <c r="AA25" s="221" t="s">
        <v>129</v>
      </c>
      <c r="AB25" s="221" t="s">
        <v>130</v>
      </c>
      <c r="AC25" s="221" t="s">
        <v>142</v>
      </c>
      <c r="AD25" s="307" t="s">
        <v>109</v>
      </c>
      <c r="AE25" s="225"/>
      <c r="AF25" s="225">
        <v>428.7</v>
      </c>
      <c r="AG25" s="221">
        <v>0</v>
      </c>
      <c r="AH25" s="225"/>
      <c r="AI25" s="225" t="s">
        <v>144</v>
      </c>
      <c r="AJ25" s="225" t="s">
        <v>145</v>
      </c>
      <c r="AK25" s="225" t="s">
        <v>157</v>
      </c>
      <c r="AL25" s="218" t="s">
        <v>158</v>
      </c>
      <c r="AM25" s="225">
        <v>877</v>
      </c>
      <c r="AN25" s="225"/>
      <c r="AO25" s="225"/>
      <c r="AP25" s="225">
        <v>63</v>
      </c>
      <c r="AQ25" s="225"/>
      <c r="AR25" s="225">
        <v>507.8</v>
      </c>
      <c r="AS25" s="225"/>
      <c r="AT25" s="225"/>
      <c r="AU25" s="227">
        <f>AN25:AN132+AO25:AO132+AP25:AP132+AQ25:AQ132+AR25:AR132+AS25:AS132+AT25:AT132</f>
        <v>570.79999999999995</v>
      </c>
      <c r="AV25" s="225">
        <v>35</v>
      </c>
      <c r="AW25" s="221" t="s">
        <v>149</v>
      </c>
      <c r="AX25" s="221" t="s">
        <v>131</v>
      </c>
      <c r="AY25" s="221" t="s">
        <v>137</v>
      </c>
      <c r="AZ25" s="221">
        <v>10</v>
      </c>
      <c r="BA25" s="221">
        <v>6</v>
      </c>
      <c r="BB25" s="221">
        <v>7</v>
      </c>
      <c r="BC25" s="221"/>
      <c r="BD25" s="295"/>
      <c r="BE25" s="295"/>
      <c r="BF25" s="221">
        <f>I25+J25+K25</f>
        <v>50.4</v>
      </c>
      <c r="BG25" s="221">
        <v>0</v>
      </c>
      <c r="BH25" s="221">
        <v>0</v>
      </c>
      <c r="BI25" s="221">
        <v>0</v>
      </c>
      <c r="BJ25" s="221">
        <v>0</v>
      </c>
      <c r="BK25" s="225">
        <v>0</v>
      </c>
      <c r="BL25" s="226">
        <v>306.2</v>
      </c>
      <c r="BM25" s="221">
        <v>0</v>
      </c>
    </row>
    <row r="26" spans="1:66" ht="9.9499999999999993" customHeight="1">
      <c r="A26" s="60">
        <v>6</v>
      </c>
      <c r="B26" s="60" t="s">
        <v>153</v>
      </c>
      <c r="C26" s="275">
        <v>3</v>
      </c>
      <c r="D26" s="204">
        <v>1971</v>
      </c>
      <c r="E26" s="204">
        <v>5</v>
      </c>
      <c r="F26" s="204">
        <v>1</v>
      </c>
      <c r="G26" s="204">
        <v>161</v>
      </c>
      <c r="H26" s="204">
        <v>0</v>
      </c>
      <c r="I26" s="221">
        <v>123</v>
      </c>
      <c r="J26" s="221">
        <v>566.5</v>
      </c>
      <c r="K26" s="221">
        <v>0</v>
      </c>
      <c r="L26" s="221">
        <v>782.1</v>
      </c>
      <c r="M26" s="225">
        <f>L26-N26-P26</f>
        <v>782.1</v>
      </c>
      <c r="N26" s="221">
        <v>0</v>
      </c>
      <c r="O26" s="221">
        <v>86.1</v>
      </c>
      <c r="P26" s="221">
        <v>0</v>
      </c>
      <c r="Q26" s="221">
        <v>2530.31</v>
      </c>
      <c r="R26" s="221">
        <v>284.8</v>
      </c>
      <c r="S26" s="218">
        <f t="shared" si="17"/>
        <v>2901.21</v>
      </c>
      <c r="T26" s="218">
        <f t="shared" si="18"/>
        <v>689.5</v>
      </c>
      <c r="U26" s="218">
        <f t="shared" si="19"/>
        <v>4286.71</v>
      </c>
      <c r="V26" s="225">
        <v>4532.5</v>
      </c>
      <c r="W26" s="225">
        <v>16954</v>
      </c>
      <c r="X26" s="225">
        <v>16.5</v>
      </c>
      <c r="Y26" s="225"/>
      <c r="Z26" s="307" t="s">
        <v>128</v>
      </c>
      <c r="AA26" s="221" t="s">
        <v>129</v>
      </c>
      <c r="AB26" s="221" t="s">
        <v>130</v>
      </c>
      <c r="AC26" s="221" t="s">
        <v>131</v>
      </c>
      <c r="AD26" s="307" t="s">
        <v>109</v>
      </c>
      <c r="AE26" s="221">
        <v>1027.5</v>
      </c>
      <c r="AF26" s="221"/>
      <c r="AG26" s="221">
        <v>0</v>
      </c>
      <c r="AH26" s="221">
        <v>0</v>
      </c>
      <c r="AI26" s="221" t="s">
        <v>154</v>
      </c>
      <c r="AJ26" s="221" t="s">
        <v>133</v>
      </c>
      <c r="AK26" s="221" t="s">
        <v>155</v>
      </c>
      <c r="AL26" s="218" t="s">
        <v>135</v>
      </c>
      <c r="AM26" s="221">
        <v>3632</v>
      </c>
      <c r="AN26" s="221">
        <v>240</v>
      </c>
      <c r="AO26" s="221"/>
      <c r="AP26" s="221">
        <v>171</v>
      </c>
      <c r="AQ26" s="221">
        <v>120</v>
      </c>
      <c r="AR26" s="221">
        <v>700</v>
      </c>
      <c r="AS26" s="221">
        <v>202</v>
      </c>
      <c r="AT26" s="221">
        <v>724</v>
      </c>
      <c r="AU26" s="227">
        <f>AN26:AN64+AO26:AO64+AP26:AP64+AQ26:AQ64+AR26:AR64+AS26:AS64+AT26:AT64</f>
        <v>2157</v>
      </c>
      <c r="AV26" s="221">
        <v>192</v>
      </c>
      <c r="AW26" s="221" t="s">
        <v>136</v>
      </c>
      <c r="AX26" s="221" t="s">
        <v>131</v>
      </c>
      <c r="AY26" s="221" t="s">
        <v>137</v>
      </c>
      <c r="AZ26" s="221">
        <v>250</v>
      </c>
      <c r="BA26" s="221">
        <v>154</v>
      </c>
      <c r="BB26" s="221">
        <v>6</v>
      </c>
      <c r="BC26" s="221"/>
      <c r="BD26" s="295"/>
      <c r="BE26" s="295"/>
      <c r="BF26" s="221">
        <f>I26+J26+K26</f>
        <v>689.5</v>
      </c>
      <c r="BG26" s="221">
        <v>0</v>
      </c>
      <c r="BH26" s="221">
        <v>0</v>
      </c>
      <c r="BI26" s="221">
        <v>0</v>
      </c>
      <c r="BJ26" s="221">
        <v>0</v>
      </c>
      <c r="BK26" s="226">
        <v>782.1</v>
      </c>
      <c r="BL26" s="295">
        <v>0</v>
      </c>
      <c r="BM26" s="221">
        <v>2.4</v>
      </c>
    </row>
    <row r="27" spans="1:66" ht="9.9499999999999993" customHeight="1">
      <c r="A27" s="60">
        <v>7</v>
      </c>
      <c r="B27" s="60" t="s">
        <v>153</v>
      </c>
      <c r="C27" s="276">
        <v>23</v>
      </c>
      <c r="D27" s="206">
        <v>1950</v>
      </c>
      <c r="E27" s="206">
        <v>2</v>
      </c>
      <c r="F27" s="206">
        <v>2</v>
      </c>
      <c r="G27" s="206">
        <v>16</v>
      </c>
      <c r="H27" s="206">
        <v>0</v>
      </c>
      <c r="I27" s="225">
        <v>88.2</v>
      </c>
      <c r="J27" s="221">
        <v>0</v>
      </c>
      <c r="K27" s="221">
        <v>0</v>
      </c>
      <c r="L27" s="225">
        <v>0</v>
      </c>
      <c r="M27" s="225">
        <v>0</v>
      </c>
      <c r="N27" s="221">
        <v>0</v>
      </c>
      <c r="O27" s="221">
        <v>0</v>
      </c>
      <c r="P27" s="221">
        <v>0</v>
      </c>
      <c r="Q27" s="225">
        <v>539.4</v>
      </c>
      <c r="R27" s="225">
        <v>0</v>
      </c>
      <c r="S27" s="218">
        <f t="shared" si="17"/>
        <v>539.4</v>
      </c>
      <c r="T27" s="218">
        <f t="shared" si="18"/>
        <v>88.2</v>
      </c>
      <c r="U27" s="218">
        <f t="shared" si="19"/>
        <v>627.6</v>
      </c>
      <c r="V27" s="225">
        <v>541</v>
      </c>
      <c r="W27" s="225">
        <v>3095</v>
      </c>
      <c r="X27" s="225"/>
      <c r="Y27" s="225"/>
      <c r="Z27" s="307" t="s">
        <v>128</v>
      </c>
      <c r="AA27" s="307" t="s">
        <v>129</v>
      </c>
      <c r="AB27" s="221" t="s">
        <v>130</v>
      </c>
      <c r="AC27" s="221" t="s">
        <v>131</v>
      </c>
      <c r="AD27" s="307" t="s">
        <v>109</v>
      </c>
      <c r="AE27" s="221">
        <v>0</v>
      </c>
      <c r="AF27" s="221"/>
      <c r="AG27" s="221">
        <v>0</v>
      </c>
      <c r="AH27" s="225">
        <v>585.20000000000005</v>
      </c>
      <c r="AI27" s="225" t="s">
        <v>156</v>
      </c>
      <c r="AJ27" s="225" t="s">
        <v>145</v>
      </c>
      <c r="AK27" s="225" t="s">
        <v>157</v>
      </c>
      <c r="AL27" s="218" t="s">
        <v>158</v>
      </c>
      <c r="AM27" s="225">
        <v>1296</v>
      </c>
      <c r="AN27" s="227"/>
      <c r="AO27" s="227">
        <v>8</v>
      </c>
      <c r="AP27" s="227">
        <v>97</v>
      </c>
      <c r="AQ27" s="227"/>
      <c r="AR27" s="227">
        <v>608.79999999999995</v>
      </c>
      <c r="AS27" s="227"/>
      <c r="AT27" s="227">
        <v>175</v>
      </c>
      <c r="AU27" s="227">
        <f>AN27:AN69+AO27:AO69+AP27:AP69+AQ27:AQ69+AR27:AR69+AS27:AS69+AT27:AT69</f>
        <v>888.8</v>
      </c>
      <c r="AV27" s="225">
        <v>28</v>
      </c>
      <c r="AW27" s="221" t="s">
        <v>136</v>
      </c>
      <c r="AX27" s="221" t="s">
        <v>131</v>
      </c>
      <c r="AY27" s="221" t="s">
        <v>137</v>
      </c>
      <c r="AZ27" s="221">
        <v>125</v>
      </c>
      <c r="BA27" s="221">
        <v>13</v>
      </c>
      <c r="BB27" s="221">
        <v>3</v>
      </c>
      <c r="BC27" s="221"/>
      <c r="BD27" s="295"/>
      <c r="BE27" s="295"/>
      <c r="BF27" s="221">
        <f>I27+J27+K27</f>
        <v>88.2</v>
      </c>
      <c r="BG27" s="221">
        <v>0</v>
      </c>
      <c r="BH27" s="221">
        <v>0</v>
      </c>
      <c r="BI27" s="221">
        <v>0</v>
      </c>
      <c r="BJ27" s="221">
        <v>0</v>
      </c>
      <c r="BK27" s="226">
        <v>0</v>
      </c>
      <c r="BL27" s="226">
        <v>407.2</v>
      </c>
      <c r="BM27" s="221">
        <v>0</v>
      </c>
    </row>
    <row r="28" spans="1:66" ht="9.9499999999999993" customHeight="1">
      <c r="A28" s="60">
        <v>8</v>
      </c>
      <c r="B28" s="55" t="s">
        <v>182</v>
      </c>
      <c r="C28" s="275">
        <v>32</v>
      </c>
      <c r="D28" s="204">
        <v>1968</v>
      </c>
      <c r="E28" s="204">
        <v>5</v>
      </c>
      <c r="F28" s="204">
        <v>1</v>
      </c>
      <c r="G28" s="204">
        <v>101</v>
      </c>
      <c r="H28" s="206">
        <v>0</v>
      </c>
      <c r="I28" s="221">
        <v>120.5</v>
      </c>
      <c r="J28" s="221">
        <v>296.10000000000002</v>
      </c>
      <c r="K28" s="221">
        <v>0</v>
      </c>
      <c r="L28" s="225">
        <v>0</v>
      </c>
      <c r="M28" s="225">
        <v>0</v>
      </c>
      <c r="N28" s="221">
        <v>0</v>
      </c>
      <c r="O28" s="221">
        <v>0</v>
      </c>
      <c r="P28" s="221">
        <v>0</v>
      </c>
      <c r="Q28" s="221">
        <v>1492.2</v>
      </c>
      <c r="R28" s="225">
        <v>0</v>
      </c>
      <c r="S28" s="218">
        <f t="shared" si="17"/>
        <v>1492.2</v>
      </c>
      <c r="T28" s="218">
        <f t="shared" si="18"/>
        <v>416.6</v>
      </c>
      <c r="U28" s="218">
        <f t="shared" si="19"/>
        <v>1908.8000000000002</v>
      </c>
      <c r="V28" s="221">
        <v>2023.2</v>
      </c>
      <c r="W28" s="221"/>
      <c r="X28" s="221">
        <v>14</v>
      </c>
      <c r="Y28" s="221"/>
      <c r="Z28" s="307" t="s">
        <v>128</v>
      </c>
      <c r="AA28" s="221" t="s">
        <v>129</v>
      </c>
      <c r="AB28" s="221" t="s">
        <v>130</v>
      </c>
      <c r="AC28" s="221" t="s">
        <v>131</v>
      </c>
      <c r="AD28" s="307" t="s">
        <v>109</v>
      </c>
      <c r="AE28" s="221"/>
      <c r="AF28" s="221">
        <v>774.9</v>
      </c>
      <c r="AG28" s="221"/>
      <c r="AH28" s="221"/>
      <c r="AI28" s="221" t="s">
        <v>161</v>
      </c>
      <c r="AJ28" s="225" t="s">
        <v>133</v>
      </c>
      <c r="AK28" s="221" t="s">
        <v>157</v>
      </c>
      <c r="AL28" s="218" t="s">
        <v>135</v>
      </c>
      <c r="AM28" s="221"/>
      <c r="AN28" s="221">
        <v>120</v>
      </c>
      <c r="AO28" s="221">
        <v>0</v>
      </c>
      <c r="AP28" s="221">
        <v>172.5</v>
      </c>
      <c r="AQ28" s="221">
        <v>0</v>
      </c>
      <c r="AR28" s="221">
        <v>1476</v>
      </c>
      <c r="AS28" s="221"/>
      <c r="AT28" s="221">
        <v>0</v>
      </c>
      <c r="AU28" s="227">
        <f>AN28:AN146+AO28:AO146+AP28:AP146+AQ28:AQ146+AR28:AR146+AS28:AS146+AT28:AT146</f>
        <v>1768.5</v>
      </c>
      <c r="AV28" s="221">
        <v>148</v>
      </c>
      <c r="AW28" s="221" t="s">
        <v>136</v>
      </c>
      <c r="AX28" s="221" t="s">
        <v>131</v>
      </c>
      <c r="AY28" s="221" t="s">
        <v>137</v>
      </c>
      <c r="AZ28" s="221">
        <v>1080</v>
      </c>
      <c r="BA28" s="221">
        <v>97</v>
      </c>
      <c r="BB28" s="221">
        <v>2</v>
      </c>
      <c r="BC28" s="221"/>
      <c r="BD28" s="295"/>
      <c r="BE28" s="295"/>
      <c r="BF28" s="221">
        <f>I28+J28+K28</f>
        <v>416.6</v>
      </c>
      <c r="BG28" s="221">
        <v>0</v>
      </c>
      <c r="BH28" s="221">
        <v>0</v>
      </c>
      <c r="BI28" s="221">
        <v>0</v>
      </c>
      <c r="BJ28" s="221">
        <v>0</v>
      </c>
      <c r="BK28" s="226">
        <v>0</v>
      </c>
      <c r="BL28" s="226">
        <v>545.70000000000005</v>
      </c>
      <c r="BM28" s="221">
        <v>4.2</v>
      </c>
    </row>
    <row r="29" spans="1:66" ht="9.9499999999999993" customHeight="1">
      <c r="A29" s="60">
        <v>9</v>
      </c>
      <c r="B29" s="55" t="s">
        <v>182</v>
      </c>
      <c r="C29" s="275">
        <v>38</v>
      </c>
      <c r="D29" s="204">
        <v>1978</v>
      </c>
      <c r="E29" s="204">
        <v>5</v>
      </c>
      <c r="F29" s="204">
        <v>1</v>
      </c>
      <c r="G29" s="204">
        <v>117</v>
      </c>
      <c r="H29" s="206">
        <v>0</v>
      </c>
      <c r="I29" s="221">
        <v>118</v>
      </c>
      <c r="J29" s="221">
        <v>810.8</v>
      </c>
      <c r="K29" s="221">
        <v>0</v>
      </c>
      <c r="L29" s="221">
        <v>799.3</v>
      </c>
      <c r="M29" s="221">
        <v>799.3</v>
      </c>
      <c r="N29" s="221">
        <v>0</v>
      </c>
      <c r="O29" s="221">
        <v>0</v>
      </c>
      <c r="P29" s="221">
        <v>0</v>
      </c>
      <c r="Q29" s="221">
        <v>2888.19</v>
      </c>
      <c r="R29" s="221">
        <v>17.100000000000001</v>
      </c>
      <c r="S29" s="218">
        <f t="shared" si="17"/>
        <v>2905.29</v>
      </c>
      <c r="T29" s="218">
        <f t="shared" si="18"/>
        <v>928.8</v>
      </c>
      <c r="U29" s="218">
        <f t="shared" si="19"/>
        <v>4633.3900000000003</v>
      </c>
      <c r="V29" s="221">
        <v>3773</v>
      </c>
      <c r="W29" s="221">
        <v>18557</v>
      </c>
      <c r="X29" s="221">
        <v>17.8</v>
      </c>
      <c r="Y29" s="221"/>
      <c r="Z29" s="307" t="s">
        <v>128</v>
      </c>
      <c r="AA29" s="221" t="s">
        <v>129</v>
      </c>
      <c r="AB29" s="221" t="s">
        <v>130</v>
      </c>
      <c r="AC29" s="221" t="s">
        <v>131</v>
      </c>
      <c r="AD29" s="307" t="s">
        <v>109</v>
      </c>
      <c r="AE29" s="221"/>
      <c r="AF29" s="221"/>
      <c r="AG29" s="221"/>
      <c r="AH29" s="221">
        <v>1254.9000000000001</v>
      </c>
      <c r="AI29" s="221" t="s">
        <v>161</v>
      </c>
      <c r="AJ29" s="225" t="s">
        <v>133</v>
      </c>
      <c r="AK29" s="225" t="s">
        <v>134</v>
      </c>
      <c r="AL29" s="221" t="s">
        <v>135</v>
      </c>
      <c r="AM29" s="225">
        <v>3452</v>
      </c>
      <c r="AN29" s="221">
        <v>262.5</v>
      </c>
      <c r="AO29" s="221">
        <v>92</v>
      </c>
      <c r="AP29" s="221">
        <v>171</v>
      </c>
      <c r="AQ29" s="221">
        <v>255</v>
      </c>
      <c r="AR29" s="221">
        <v>1629</v>
      </c>
      <c r="AS29" s="221"/>
      <c r="AT29" s="221">
        <v>0</v>
      </c>
      <c r="AU29" s="227">
        <f>AN29:AN149+AO29:AO149+AP29:AP149+AQ29:AQ149+AR29:AR149+AS29:AS149+AT29:AT149</f>
        <v>2409.5</v>
      </c>
      <c r="AV29" s="221">
        <v>219</v>
      </c>
      <c r="AW29" s="221" t="s">
        <v>136</v>
      </c>
      <c r="AX29" s="221" t="s">
        <v>131</v>
      </c>
      <c r="AY29" s="221" t="s">
        <v>137</v>
      </c>
      <c r="AZ29" s="221">
        <v>1210</v>
      </c>
      <c r="BA29" s="221">
        <v>76</v>
      </c>
      <c r="BB29" s="221">
        <v>29</v>
      </c>
      <c r="BC29" s="221">
        <v>13</v>
      </c>
      <c r="BD29" s="295">
        <v>1</v>
      </c>
      <c r="BE29" s="295"/>
      <c r="BF29" s="221">
        <f>I29+J29+K29</f>
        <v>928.8</v>
      </c>
      <c r="BG29" s="221">
        <v>0</v>
      </c>
      <c r="BH29" s="221">
        <v>0</v>
      </c>
      <c r="BI29" s="221">
        <v>0</v>
      </c>
      <c r="BJ29" s="221">
        <v>0</v>
      </c>
      <c r="BK29" s="295">
        <v>799.3</v>
      </c>
      <c r="BL29" s="295">
        <v>1042.5</v>
      </c>
      <c r="BM29" s="221">
        <v>0</v>
      </c>
    </row>
    <row r="30" spans="1:66" ht="9.9499999999999993" customHeight="1">
      <c r="A30" s="60">
        <v>10</v>
      </c>
      <c r="B30" s="60" t="s">
        <v>169</v>
      </c>
      <c r="C30" s="276">
        <v>3</v>
      </c>
      <c r="D30" s="206">
        <v>1956</v>
      </c>
      <c r="E30" s="206">
        <v>2</v>
      </c>
      <c r="F30" s="206">
        <v>1</v>
      </c>
      <c r="G30" s="206">
        <v>22</v>
      </c>
      <c r="H30" s="206">
        <v>0</v>
      </c>
      <c r="I30" s="225">
        <v>14</v>
      </c>
      <c r="J30" s="221">
        <v>131.80000000000001</v>
      </c>
      <c r="K30" s="221">
        <v>0</v>
      </c>
      <c r="L30" s="225">
        <v>0</v>
      </c>
      <c r="M30" s="225">
        <v>0</v>
      </c>
      <c r="N30" s="221">
        <v>0</v>
      </c>
      <c r="O30" s="221">
        <v>0</v>
      </c>
      <c r="P30" s="221">
        <v>0</v>
      </c>
      <c r="Q30" s="225">
        <v>517.4</v>
      </c>
      <c r="R30" s="225">
        <v>0</v>
      </c>
      <c r="S30" s="218">
        <f t="shared" si="17"/>
        <v>517.4</v>
      </c>
      <c r="T30" s="218">
        <f t="shared" si="18"/>
        <v>145.80000000000001</v>
      </c>
      <c r="U30" s="218">
        <f t="shared" si="19"/>
        <v>663.2</v>
      </c>
      <c r="V30" s="225">
        <v>741.1</v>
      </c>
      <c r="W30" s="225">
        <v>3379</v>
      </c>
      <c r="X30" s="225">
        <v>6.7</v>
      </c>
      <c r="Y30" s="225"/>
      <c r="Z30" s="307" t="s">
        <v>128</v>
      </c>
      <c r="AA30" s="307" t="s">
        <v>129</v>
      </c>
      <c r="AB30" s="221" t="s">
        <v>130</v>
      </c>
      <c r="AC30" s="221" t="s">
        <v>131</v>
      </c>
      <c r="AD30" s="307" t="s">
        <v>109</v>
      </c>
      <c r="AE30" s="225"/>
      <c r="AF30" s="225">
        <v>716.2</v>
      </c>
      <c r="AG30" s="221">
        <v>0</v>
      </c>
      <c r="AH30" s="225"/>
      <c r="AI30" s="225" t="s">
        <v>156</v>
      </c>
      <c r="AJ30" s="225" t="s">
        <v>145</v>
      </c>
      <c r="AK30" s="225" t="s">
        <v>157</v>
      </c>
      <c r="AL30" s="221" t="s">
        <v>135</v>
      </c>
      <c r="AM30" s="225">
        <v>1461</v>
      </c>
      <c r="AN30" s="225"/>
      <c r="AO30" s="225">
        <v>103</v>
      </c>
      <c r="AP30" s="225">
        <v>83</v>
      </c>
      <c r="AQ30" s="225"/>
      <c r="AR30" s="225">
        <v>746.7</v>
      </c>
      <c r="AS30" s="225"/>
      <c r="AT30" s="225"/>
      <c r="AU30" s="227">
        <f>AN30:AN137+AO30:AO137+AP30:AP137+AQ30:AQ137+AR30:AR137+AS30:AS137+AT30:AT137</f>
        <v>932.7</v>
      </c>
      <c r="AV30" s="225">
        <v>43</v>
      </c>
      <c r="AW30" s="221" t="s">
        <v>149</v>
      </c>
      <c r="AX30" s="221" t="s">
        <v>131</v>
      </c>
      <c r="AY30" s="221" t="s">
        <v>137</v>
      </c>
      <c r="AZ30" s="221">
        <v>650</v>
      </c>
      <c r="BA30" s="221">
        <v>21</v>
      </c>
      <c r="BB30" s="221">
        <v>2</v>
      </c>
      <c r="BC30" s="221"/>
      <c r="BD30" s="295"/>
      <c r="BE30" s="295"/>
      <c r="BF30" s="221">
        <f>I30+J30+K30</f>
        <v>145.80000000000001</v>
      </c>
      <c r="BG30" s="221">
        <v>0</v>
      </c>
      <c r="BH30" s="221">
        <v>0</v>
      </c>
      <c r="BI30" s="221">
        <v>0</v>
      </c>
      <c r="BJ30" s="221">
        <v>0</v>
      </c>
      <c r="BK30" s="226">
        <v>0</v>
      </c>
      <c r="BL30" s="226">
        <v>528.29999999999995</v>
      </c>
      <c r="BM30" s="221">
        <v>6.4</v>
      </c>
    </row>
    <row r="31" spans="1:66" ht="9.9499999999999993" customHeight="1">
      <c r="A31" s="60">
        <v>11</v>
      </c>
      <c r="B31" s="60" t="s">
        <v>169</v>
      </c>
      <c r="C31" s="276">
        <v>5</v>
      </c>
      <c r="D31" s="206">
        <v>1963</v>
      </c>
      <c r="E31" s="206">
        <v>2</v>
      </c>
      <c r="F31" s="206">
        <v>2</v>
      </c>
      <c r="G31" s="206">
        <v>8</v>
      </c>
      <c r="H31" s="206">
        <v>0</v>
      </c>
      <c r="I31" s="225">
        <v>39.4</v>
      </c>
      <c r="J31" s="221">
        <v>0</v>
      </c>
      <c r="K31" s="221">
        <v>0</v>
      </c>
      <c r="L31" s="225">
        <v>0</v>
      </c>
      <c r="M31" s="225">
        <v>0</v>
      </c>
      <c r="N31" s="221">
        <v>0</v>
      </c>
      <c r="O31" s="221">
        <v>0</v>
      </c>
      <c r="P31" s="221">
        <v>0</v>
      </c>
      <c r="Q31" s="225">
        <v>396.4</v>
      </c>
      <c r="R31" s="225">
        <v>0</v>
      </c>
      <c r="S31" s="218">
        <f t="shared" si="17"/>
        <v>396.4</v>
      </c>
      <c r="T31" s="218">
        <f t="shared" si="18"/>
        <v>39.4</v>
      </c>
      <c r="U31" s="218">
        <f t="shared" si="19"/>
        <v>435.79999999999995</v>
      </c>
      <c r="V31" s="225">
        <v>400.8</v>
      </c>
      <c r="W31" s="225">
        <v>1911</v>
      </c>
      <c r="X31" s="225">
        <v>6.5</v>
      </c>
      <c r="Y31" s="225"/>
      <c r="Z31" s="307" t="s">
        <v>128</v>
      </c>
      <c r="AA31" s="307" t="s">
        <v>129</v>
      </c>
      <c r="AB31" s="221" t="s">
        <v>130</v>
      </c>
      <c r="AC31" s="221" t="s">
        <v>131</v>
      </c>
      <c r="AD31" s="307" t="s">
        <v>109</v>
      </c>
      <c r="AE31" s="225"/>
      <c r="AF31" s="225">
        <v>414.5</v>
      </c>
      <c r="AG31" s="221">
        <v>0</v>
      </c>
      <c r="AH31" s="225"/>
      <c r="AI31" s="225" t="s">
        <v>161</v>
      </c>
      <c r="AJ31" s="225" t="s">
        <v>133</v>
      </c>
      <c r="AK31" s="225" t="s">
        <v>157</v>
      </c>
      <c r="AL31" s="221" t="s">
        <v>135</v>
      </c>
      <c r="AM31" s="225">
        <v>1174</v>
      </c>
      <c r="AN31" s="225"/>
      <c r="AO31" s="225">
        <v>76.3</v>
      </c>
      <c r="AP31" s="225">
        <v>61</v>
      </c>
      <c r="AQ31" s="225"/>
      <c r="AR31" s="225">
        <v>742.7</v>
      </c>
      <c r="AS31" s="225"/>
      <c r="AT31" s="225"/>
      <c r="AU31" s="227">
        <f>AN31:AN138+AO31:AO138+AP31:AP138+AQ31:AQ138+AR31:AR138+AS31:AS138+AT31:AT138</f>
        <v>880</v>
      </c>
      <c r="AV31" s="225">
        <v>17</v>
      </c>
      <c r="AW31" s="221" t="s">
        <v>149</v>
      </c>
      <c r="AX31" s="221" t="s">
        <v>131</v>
      </c>
      <c r="AY31" s="221" t="s">
        <v>267</v>
      </c>
      <c r="AZ31" s="221">
        <v>400</v>
      </c>
      <c r="BA31" s="221"/>
      <c r="BB31" s="221">
        <v>4</v>
      </c>
      <c r="BC31" s="221">
        <v>4</v>
      </c>
      <c r="BD31" s="295"/>
      <c r="BE31" s="295"/>
      <c r="BF31" s="221">
        <f>I31+J31+K31</f>
        <v>39.4</v>
      </c>
      <c r="BG31" s="221">
        <v>0</v>
      </c>
      <c r="BH31" s="221">
        <v>0</v>
      </c>
      <c r="BI31" s="221">
        <v>0</v>
      </c>
      <c r="BJ31" s="221">
        <v>0</v>
      </c>
      <c r="BK31" s="226">
        <v>0</v>
      </c>
      <c r="BL31" s="226">
        <v>294</v>
      </c>
      <c r="BM31" s="221">
        <v>2.16</v>
      </c>
    </row>
    <row r="32" spans="1:66" ht="9.9499999999999993" customHeight="1">
      <c r="A32" s="60">
        <v>12</v>
      </c>
      <c r="B32" s="60" t="s">
        <v>178</v>
      </c>
      <c r="C32" s="276">
        <v>34</v>
      </c>
      <c r="D32" s="206">
        <v>1975</v>
      </c>
      <c r="E32" s="206">
        <v>2</v>
      </c>
      <c r="F32" s="206">
        <v>2</v>
      </c>
      <c r="G32" s="206">
        <v>12</v>
      </c>
      <c r="H32" s="206">
        <v>0</v>
      </c>
      <c r="I32" s="225">
        <v>83.1</v>
      </c>
      <c r="J32" s="225">
        <v>0</v>
      </c>
      <c r="K32" s="221">
        <v>0</v>
      </c>
      <c r="L32" s="225">
        <v>299.5</v>
      </c>
      <c r="M32" s="225">
        <v>299.5</v>
      </c>
      <c r="N32" s="221">
        <v>0</v>
      </c>
      <c r="O32" s="221">
        <v>0</v>
      </c>
      <c r="P32" s="221">
        <v>0</v>
      </c>
      <c r="Q32" s="225">
        <v>540.6</v>
      </c>
      <c r="R32" s="225">
        <v>0</v>
      </c>
      <c r="S32" s="218">
        <f t="shared" si="17"/>
        <v>540.6</v>
      </c>
      <c r="T32" s="218">
        <f t="shared" si="18"/>
        <v>83.1</v>
      </c>
      <c r="U32" s="218">
        <f t="shared" si="19"/>
        <v>923.2</v>
      </c>
      <c r="V32" s="225">
        <v>540.79999999999995</v>
      </c>
      <c r="W32" s="225">
        <v>2820</v>
      </c>
      <c r="X32" s="225">
        <v>8.1999999999999993</v>
      </c>
      <c r="Y32" s="225"/>
      <c r="Z32" s="307" t="s">
        <v>128</v>
      </c>
      <c r="AA32" s="221" t="s">
        <v>129</v>
      </c>
      <c r="AB32" s="221" t="s">
        <v>130</v>
      </c>
      <c r="AC32" s="221" t="s">
        <v>131</v>
      </c>
      <c r="AD32" s="307" t="s">
        <v>109</v>
      </c>
      <c r="AE32" s="225"/>
      <c r="AF32" s="225">
        <v>480</v>
      </c>
      <c r="AG32" s="225"/>
      <c r="AH32" s="225"/>
      <c r="AI32" s="225" t="s">
        <v>132</v>
      </c>
      <c r="AJ32" s="225" t="s">
        <v>133</v>
      </c>
      <c r="AK32" s="225" t="s">
        <v>157</v>
      </c>
      <c r="AL32" s="218" t="s">
        <v>135</v>
      </c>
      <c r="AM32" s="225">
        <v>1217</v>
      </c>
      <c r="AN32" s="225"/>
      <c r="AO32" s="225"/>
      <c r="AP32" s="225">
        <v>72</v>
      </c>
      <c r="AQ32" s="225"/>
      <c r="AR32" s="225">
        <v>855.1</v>
      </c>
      <c r="AS32" s="225"/>
      <c r="AT32" s="225"/>
      <c r="AU32" s="227">
        <f>AN32:AN148+AO32:AO148+AP32:AP148+AQ32:AQ148+AR32:AR148+AS32:AS148+AT32:AT148</f>
        <v>927.1</v>
      </c>
      <c r="AV32" s="225">
        <v>35</v>
      </c>
      <c r="AW32" s="221" t="s">
        <v>136</v>
      </c>
      <c r="AX32" s="221" t="s">
        <v>131</v>
      </c>
      <c r="AY32" s="221" t="s">
        <v>137</v>
      </c>
      <c r="AZ32" s="221">
        <v>0</v>
      </c>
      <c r="BA32" s="221">
        <v>4</v>
      </c>
      <c r="BB32" s="221">
        <v>4</v>
      </c>
      <c r="BC32" s="221">
        <v>4</v>
      </c>
      <c r="BD32" s="295"/>
      <c r="BE32" s="295"/>
      <c r="BF32" s="221">
        <f>I32+J32+K32</f>
        <v>83.1</v>
      </c>
      <c r="BG32" s="221">
        <v>0</v>
      </c>
      <c r="BH32" s="221">
        <v>0</v>
      </c>
      <c r="BI32" s="221">
        <v>0</v>
      </c>
      <c r="BJ32" s="221">
        <v>0</v>
      </c>
      <c r="BK32" s="226">
        <v>299.5</v>
      </c>
      <c r="BL32" s="226">
        <v>343.9</v>
      </c>
      <c r="BM32" s="221">
        <v>0</v>
      </c>
    </row>
    <row r="33" spans="1:66" ht="9.9499999999999993" customHeight="1">
      <c r="A33" s="60">
        <v>13</v>
      </c>
      <c r="B33" s="60" t="s">
        <v>178</v>
      </c>
      <c r="C33" s="276">
        <v>50</v>
      </c>
      <c r="D33" s="206">
        <v>1967</v>
      </c>
      <c r="E33" s="206">
        <v>2</v>
      </c>
      <c r="F33" s="206">
        <v>2</v>
      </c>
      <c r="G33" s="206">
        <v>13</v>
      </c>
      <c r="H33" s="206">
        <v>0</v>
      </c>
      <c r="I33" s="225">
        <v>50.8</v>
      </c>
      <c r="J33" s="221">
        <v>0</v>
      </c>
      <c r="K33" s="221">
        <v>0</v>
      </c>
      <c r="L33" s="225">
        <v>0</v>
      </c>
      <c r="M33" s="225">
        <v>0</v>
      </c>
      <c r="N33" s="221">
        <v>0</v>
      </c>
      <c r="O33" s="221">
        <v>0</v>
      </c>
      <c r="P33" s="221">
        <v>0</v>
      </c>
      <c r="Q33" s="225">
        <v>496.6</v>
      </c>
      <c r="R33" s="225">
        <v>0</v>
      </c>
      <c r="S33" s="218">
        <f t="shared" si="17"/>
        <v>496.6</v>
      </c>
      <c r="T33" s="218">
        <f t="shared" si="18"/>
        <v>50.8</v>
      </c>
      <c r="U33" s="218">
        <f t="shared" si="19"/>
        <v>547.4</v>
      </c>
      <c r="V33" s="225">
        <v>496.5</v>
      </c>
      <c r="W33" s="225"/>
      <c r="X33" s="225"/>
      <c r="Y33" s="225"/>
      <c r="Z33" s="307" t="s">
        <v>128</v>
      </c>
      <c r="AA33" s="221" t="s">
        <v>129</v>
      </c>
      <c r="AB33" s="221" t="s">
        <v>130</v>
      </c>
      <c r="AC33" s="221" t="s">
        <v>131</v>
      </c>
      <c r="AD33" s="307" t="s">
        <v>109</v>
      </c>
      <c r="AE33" s="225"/>
      <c r="AF33" s="225">
        <v>507.64</v>
      </c>
      <c r="AG33" s="225"/>
      <c r="AH33" s="225"/>
      <c r="AI33" s="225" t="s">
        <v>161</v>
      </c>
      <c r="AJ33" s="225" t="s">
        <v>133</v>
      </c>
      <c r="AK33" s="225" t="s">
        <v>157</v>
      </c>
      <c r="AL33" s="218" t="s">
        <v>135</v>
      </c>
      <c r="AM33" s="225">
        <v>2441</v>
      </c>
      <c r="AN33" s="225"/>
      <c r="AO33" s="225"/>
      <c r="AP33" s="225">
        <v>71.5</v>
      </c>
      <c r="AQ33" s="225"/>
      <c r="AR33" s="225">
        <v>2011.7</v>
      </c>
      <c r="AS33" s="225"/>
      <c r="AT33" s="225"/>
      <c r="AU33" s="227">
        <f>AN33:AN149+AO33:AO149+AP33:AP149+AQ33:AQ149+AR33:AR149+AS33:AS149+AT33:AT149</f>
        <v>2083.1999999999998</v>
      </c>
      <c r="AV33" s="225">
        <v>31</v>
      </c>
      <c r="AW33" s="221" t="s">
        <v>136</v>
      </c>
      <c r="AX33" s="221" t="s">
        <v>131</v>
      </c>
      <c r="AY33" s="221" t="s">
        <v>137</v>
      </c>
      <c r="AZ33" s="221">
        <v>0</v>
      </c>
      <c r="BA33" s="221">
        <v>3</v>
      </c>
      <c r="BB33" s="221">
        <v>3</v>
      </c>
      <c r="BC33" s="221">
        <v>5</v>
      </c>
      <c r="BD33" s="295"/>
      <c r="BE33" s="295"/>
      <c r="BF33" s="221">
        <f>I33+J33+K33</f>
        <v>50.8</v>
      </c>
      <c r="BG33" s="221">
        <v>0</v>
      </c>
      <c r="BH33" s="221">
        <v>0</v>
      </c>
      <c r="BI33" s="221">
        <v>0</v>
      </c>
      <c r="BJ33" s="221">
        <v>0</v>
      </c>
      <c r="BK33" s="226">
        <v>0</v>
      </c>
      <c r="BL33" s="226">
        <v>357</v>
      </c>
      <c r="BM33" s="221">
        <v>0</v>
      </c>
    </row>
    <row r="34" spans="1:66" ht="9.9499999999999993" customHeight="1">
      <c r="A34" s="60">
        <v>14</v>
      </c>
      <c r="B34" s="60" t="s">
        <v>175</v>
      </c>
      <c r="C34" s="276">
        <v>1</v>
      </c>
      <c r="D34" s="206">
        <v>1989</v>
      </c>
      <c r="E34" s="206">
        <v>3</v>
      </c>
      <c r="F34" s="206">
        <v>3</v>
      </c>
      <c r="G34" s="206">
        <v>29</v>
      </c>
      <c r="H34" s="206">
        <v>0</v>
      </c>
      <c r="I34" s="225">
        <v>135.30000000000001</v>
      </c>
      <c r="J34" s="221">
        <v>0</v>
      </c>
      <c r="K34" s="221">
        <v>0</v>
      </c>
      <c r="L34" s="225">
        <v>645.20000000000005</v>
      </c>
      <c r="M34" s="225">
        <v>645.20000000000005</v>
      </c>
      <c r="N34" s="221">
        <v>0</v>
      </c>
      <c r="O34" s="221">
        <v>0</v>
      </c>
      <c r="P34" s="221">
        <v>0</v>
      </c>
      <c r="Q34" s="225">
        <v>1482.9</v>
      </c>
      <c r="R34" s="225">
        <v>1184.4000000000001</v>
      </c>
      <c r="S34" s="218">
        <f t="shared" si="17"/>
        <v>2667.3</v>
      </c>
      <c r="T34" s="218">
        <f t="shared" si="18"/>
        <v>135.30000000000001</v>
      </c>
      <c r="U34" s="218">
        <f t="shared" si="19"/>
        <v>3447.8</v>
      </c>
      <c r="V34" s="225">
        <v>2356.5</v>
      </c>
      <c r="W34" s="225">
        <v>6983</v>
      </c>
      <c r="X34" s="225">
        <v>7.9</v>
      </c>
      <c r="Y34" s="225"/>
      <c r="Z34" s="307" t="s">
        <v>128</v>
      </c>
      <c r="AA34" s="307" t="s">
        <v>129</v>
      </c>
      <c r="AB34" s="221" t="s">
        <v>130</v>
      </c>
      <c r="AC34" s="221" t="s">
        <v>131</v>
      </c>
      <c r="AD34" s="307" t="s">
        <v>109</v>
      </c>
      <c r="AE34" s="225">
        <v>930.4</v>
      </c>
      <c r="AF34" s="225"/>
      <c r="AG34" s="225"/>
      <c r="AH34" s="225"/>
      <c r="AI34" s="225" t="s">
        <v>161</v>
      </c>
      <c r="AJ34" s="225" t="s">
        <v>133</v>
      </c>
      <c r="AK34" s="225" t="s">
        <v>134</v>
      </c>
      <c r="AL34" s="218" t="s">
        <v>135</v>
      </c>
      <c r="AM34" s="225">
        <v>4239</v>
      </c>
      <c r="AN34" s="225">
        <v>310</v>
      </c>
      <c r="AO34" s="225">
        <v>129</v>
      </c>
      <c r="AP34" s="225">
        <v>115</v>
      </c>
      <c r="AQ34" s="225"/>
      <c r="AR34" s="225">
        <v>2226.4</v>
      </c>
      <c r="AS34" s="225">
        <v>541</v>
      </c>
      <c r="AT34" s="225"/>
      <c r="AU34" s="227">
        <f>AN34:AN147+AO34:AO147+AP34:AP147+AQ34:AQ147+AR34:AR147+AS34:AS147+AT34:AT147</f>
        <v>3321.4</v>
      </c>
      <c r="AV34" s="225">
        <v>57</v>
      </c>
      <c r="AW34" s="221" t="s">
        <v>149</v>
      </c>
      <c r="AX34" s="221" t="s">
        <v>131</v>
      </c>
      <c r="AY34" s="221" t="s">
        <v>137</v>
      </c>
      <c r="AZ34" s="221">
        <v>440</v>
      </c>
      <c r="BA34" s="221">
        <v>9</v>
      </c>
      <c r="BB34" s="221">
        <v>11</v>
      </c>
      <c r="BC34" s="221">
        <v>3</v>
      </c>
      <c r="BD34" s="295">
        <v>6</v>
      </c>
      <c r="BE34" s="295"/>
      <c r="BF34" s="221">
        <f>I34+J34+K34</f>
        <v>135.30000000000001</v>
      </c>
      <c r="BG34" s="221">
        <v>0</v>
      </c>
      <c r="BH34" s="221">
        <v>0</v>
      </c>
      <c r="BI34" s="221">
        <v>0</v>
      </c>
      <c r="BJ34" s="221">
        <v>0</v>
      </c>
      <c r="BK34" s="226">
        <v>645.20000000000005</v>
      </c>
      <c r="BL34" s="226">
        <v>0</v>
      </c>
      <c r="BM34" s="221">
        <v>0</v>
      </c>
    </row>
    <row r="35" spans="1:66" ht="9.9499999999999993" customHeight="1">
      <c r="A35" s="60">
        <v>15</v>
      </c>
      <c r="B35" s="60" t="s">
        <v>175</v>
      </c>
      <c r="C35" s="276">
        <v>3</v>
      </c>
      <c r="D35" s="206">
        <v>1994</v>
      </c>
      <c r="E35" s="206">
        <v>3</v>
      </c>
      <c r="F35" s="206">
        <v>3</v>
      </c>
      <c r="G35" s="206">
        <v>33</v>
      </c>
      <c r="H35" s="206">
        <v>0</v>
      </c>
      <c r="I35" s="225">
        <v>158.19999999999999</v>
      </c>
      <c r="J35" s="221">
        <v>0</v>
      </c>
      <c r="K35" s="221">
        <v>0</v>
      </c>
      <c r="L35" s="225">
        <v>617.9</v>
      </c>
      <c r="M35" s="225">
        <v>617.9</v>
      </c>
      <c r="N35" s="221">
        <v>0</v>
      </c>
      <c r="O35" s="221">
        <v>0</v>
      </c>
      <c r="P35" s="221">
        <v>0</v>
      </c>
      <c r="Q35" s="225">
        <v>1718.3</v>
      </c>
      <c r="R35" s="225">
        <v>0</v>
      </c>
      <c r="S35" s="218">
        <f t="shared" si="17"/>
        <v>1718.3</v>
      </c>
      <c r="T35" s="218">
        <f t="shared" si="18"/>
        <v>158.19999999999999</v>
      </c>
      <c r="U35" s="218">
        <f t="shared" si="19"/>
        <v>2494.3999999999996</v>
      </c>
      <c r="V35" s="225">
        <v>1717.6</v>
      </c>
      <c r="W35" s="225">
        <v>10308</v>
      </c>
      <c r="X35" s="225">
        <v>11.7</v>
      </c>
      <c r="Y35" s="225"/>
      <c r="Z35" s="307" t="s">
        <v>128</v>
      </c>
      <c r="AA35" s="307" t="s">
        <v>129</v>
      </c>
      <c r="AB35" s="221" t="s">
        <v>130</v>
      </c>
      <c r="AC35" s="221" t="s">
        <v>131</v>
      </c>
      <c r="AD35" s="307" t="s">
        <v>109</v>
      </c>
      <c r="AE35" s="225">
        <v>905.4</v>
      </c>
      <c r="AF35" s="225"/>
      <c r="AG35" s="225"/>
      <c r="AH35" s="225"/>
      <c r="AI35" s="225" t="s">
        <v>161</v>
      </c>
      <c r="AJ35" s="225" t="s">
        <v>133</v>
      </c>
      <c r="AK35" s="225" t="s">
        <v>134</v>
      </c>
      <c r="AL35" s="218" t="s">
        <v>135</v>
      </c>
      <c r="AM35" s="225">
        <v>2473</v>
      </c>
      <c r="AN35" s="225">
        <v>89</v>
      </c>
      <c r="AO35" s="225">
        <v>124</v>
      </c>
      <c r="AP35" s="225">
        <v>194</v>
      </c>
      <c r="AQ35" s="225"/>
      <c r="AR35" s="225">
        <v>1173.0999999999999</v>
      </c>
      <c r="AS35" s="225"/>
      <c r="AT35" s="225"/>
      <c r="AU35" s="227">
        <f>AN35:AN149+AO35:AO149+AP35:AP149+AQ35:AQ149+AR35:AR149+AS35:AS149+AT35:AT149</f>
        <v>1580.1</v>
      </c>
      <c r="AV35" s="225">
        <v>77</v>
      </c>
      <c r="AW35" s="221" t="s">
        <v>136</v>
      </c>
      <c r="AX35" s="221" t="s">
        <v>176</v>
      </c>
      <c r="AY35" s="221" t="s">
        <v>137</v>
      </c>
      <c r="AZ35" s="221">
        <v>1500</v>
      </c>
      <c r="BA35" s="221">
        <v>9</v>
      </c>
      <c r="BB35" s="221">
        <v>15</v>
      </c>
      <c r="BC35" s="221">
        <v>3</v>
      </c>
      <c r="BD35" s="295">
        <v>6</v>
      </c>
      <c r="BE35" s="295"/>
      <c r="BF35" s="221">
        <f>I35+J35+K35</f>
        <v>158.19999999999999</v>
      </c>
      <c r="BG35" s="221">
        <v>0</v>
      </c>
      <c r="BH35" s="221">
        <v>0</v>
      </c>
      <c r="BI35" s="221">
        <v>0</v>
      </c>
      <c r="BJ35" s="221">
        <v>0</v>
      </c>
      <c r="BK35" s="226">
        <v>617.9</v>
      </c>
      <c r="BL35" s="226">
        <v>0</v>
      </c>
      <c r="BM35" s="221">
        <v>0</v>
      </c>
    </row>
    <row r="36" spans="1:66" ht="9.9499999999999993" customHeight="1">
      <c r="A36" s="60">
        <v>16</v>
      </c>
      <c r="B36" s="60" t="s">
        <v>175</v>
      </c>
      <c r="C36" s="276">
        <v>4</v>
      </c>
      <c r="D36" s="206">
        <v>1992</v>
      </c>
      <c r="E36" s="206">
        <v>3</v>
      </c>
      <c r="F36" s="206">
        <v>3</v>
      </c>
      <c r="G36" s="206">
        <v>32</v>
      </c>
      <c r="H36" s="206">
        <v>0</v>
      </c>
      <c r="I36" s="225">
        <v>139.19999999999999</v>
      </c>
      <c r="J36" s="221">
        <v>0</v>
      </c>
      <c r="K36" s="221">
        <v>0</v>
      </c>
      <c r="L36" s="225">
        <v>614.5</v>
      </c>
      <c r="M36" s="225">
        <v>614.5</v>
      </c>
      <c r="N36" s="221">
        <v>0</v>
      </c>
      <c r="O36" s="221">
        <v>0</v>
      </c>
      <c r="P36" s="221">
        <v>0</v>
      </c>
      <c r="Q36" s="225">
        <v>1613.4</v>
      </c>
      <c r="R36" s="225">
        <v>47.4</v>
      </c>
      <c r="S36" s="218">
        <f t="shared" si="17"/>
        <v>1660.8000000000002</v>
      </c>
      <c r="T36" s="218">
        <f t="shared" si="18"/>
        <v>139.19999999999999</v>
      </c>
      <c r="U36" s="218">
        <f t="shared" si="19"/>
        <v>2414.5000000000005</v>
      </c>
      <c r="V36" s="225">
        <v>1659.8</v>
      </c>
      <c r="W36" s="225">
        <v>9742</v>
      </c>
      <c r="X36" s="225">
        <v>11.4</v>
      </c>
      <c r="Y36" s="225"/>
      <c r="Z36" s="307" t="s">
        <v>128</v>
      </c>
      <c r="AA36" s="307" t="s">
        <v>129</v>
      </c>
      <c r="AB36" s="221" t="s">
        <v>130</v>
      </c>
      <c r="AC36" s="221" t="s">
        <v>131</v>
      </c>
      <c r="AD36" s="307" t="s">
        <v>109</v>
      </c>
      <c r="AE36" s="225">
        <v>811.3</v>
      </c>
      <c r="AF36" s="225"/>
      <c r="AG36" s="225"/>
      <c r="AH36" s="225"/>
      <c r="AI36" s="225" t="s">
        <v>161</v>
      </c>
      <c r="AJ36" s="225" t="s">
        <v>133</v>
      </c>
      <c r="AK36" s="225" t="s">
        <v>134</v>
      </c>
      <c r="AL36" s="221" t="s">
        <v>135</v>
      </c>
      <c r="AM36" s="225">
        <v>3874</v>
      </c>
      <c r="AN36" s="225">
        <v>809</v>
      </c>
      <c r="AO36" s="225">
        <v>50</v>
      </c>
      <c r="AP36" s="225">
        <v>123</v>
      </c>
      <c r="AQ36" s="225">
        <v>525</v>
      </c>
      <c r="AR36" s="225">
        <v>1566.9</v>
      </c>
      <c r="AS36" s="225"/>
      <c r="AT36" s="225"/>
      <c r="AU36" s="227">
        <f>AN36:AN150+AO36:AO150+AP36:AP150+AQ36:AQ150+AR36:AR150+AS36:AS150+AT36:AT150</f>
        <v>3073.9</v>
      </c>
      <c r="AV36" s="225">
        <v>62</v>
      </c>
      <c r="AW36" s="221" t="s">
        <v>136</v>
      </c>
      <c r="AX36" s="221" t="s">
        <v>176</v>
      </c>
      <c r="AY36" s="221" t="s">
        <v>137</v>
      </c>
      <c r="AZ36" s="221">
        <v>550</v>
      </c>
      <c r="BA36" s="221">
        <v>9</v>
      </c>
      <c r="BB36" s="221">
        <v>14</v>
      </c>
      <c r="BC36" s="221">
        <v>3</v>
      </c>
      <c r="BD36" s="295">
        <v>6</v>
      </c>
      <c r="BE36" s="295"/>
      <c r="BF36" s="221">
        <f>I36+J36+K36</f>
        <v>139.19999999999999</v>
      </c>
      <c r="BG36" s="221">
        <v>0</v>
      </c>
      <c r="BH36" s="221">
        <v>0</v>
      </c>
      <c r="BI36" s="221">
        <v>0</v>
      </c>
      <c r="BJ36" s="221">
        <v>0</v>
      </c>
      <c r="BK36" s="226">
        <v>614.5</v>
      </c>
      <c r="BL36" s="226">
        <v>0</v>
      </c>
      <c r="BM36" s="221">
        <v>0</v>
      </c>
    </row>
    <row r="37" spans="1:66" ht="9.9499999999999993" customHeight="1">
      <c r="A37" s="60">
        <v>17</v>
      </c>
      <c r="B37" s="60" t="s">
        <v>175</v>
      </c>
      <c r="C37" s="276">
        <v>5</v>
      </c>
      <c r="D37" s="208">
        <v>1990</v>
      </c>
      <c r="E37" s="208">
        <v>3</v>
      </c>
      <c r="F37" s="208">
        <v>3</v>
      </c>
      <c r="G37" s="208">
        <v>33</v>
      </c>
      <c r="H37" s="206">
        <v>0</v>
      </c>
      <c r="I37" s="227">
        <v>121.4</v>
      </c>
      <c r="J37" s="221">
        <v>0</v>
      </c>
      <c r="K37" s="221">
        <v>0</v>
      </c>
      <c r="L37" s="227">
        <v>636</v>
      </c>
      <c r="M37" s="227">
        <v>636</v>
      </c>
      <c r="N37" s="221">
        <v>0</v>
      </c>
      <c r="O37" s="221">
        <v>0</v>
      </c>
      <c r="P37" s="221"/>
      <c r="Q37" s="227">
        <v>1655.4</v>
      </c>
      <c r="R37" s="221">
        <v>0</v>
      </c>
      <c r="S37" s="218">
        <f t="shared" si="17"/>
        <v>1655.4</v>
      </c>
      <c r="T37" s="218">
        <f t="shared" si="18"/>
        <v>121.4</v>
      </c>
      <c r="U37" s="218">
        <f t="shared" si="19"/>
        <v>2412.8000000000002</v>
      </c>
      <c r="V37" s="227">
        <v>1664.5</v>
      </c>
      <c r="W37" s="225">
        <v>10190</v>
      </c>
      <c r="X37" s="225">
        <v>11.7</v>
      </c>
      <c r="Y37" s="225"/>
      <c r="Z37" s="221" t="s">
        <v>128</v>
      </c>
      <c r="AA37" s="221" t="s">
        <v>129</v>
      </c>
      <c r="AB37" s="221" t="s">
        <v>130</v>
      </c>
      <c r="AC37" s="221" t="s">
        <v>131</v>
      </c>
      <c r="AD37" s="307" t="s">
        <v>109</v>
      </c>
      <c r="AE37" s="227">
        <v>887.8</v>
      </c>
      <c r="AF37" s="221"/>
      <c r="AG37" s="221"/>
      <c r="AH37" s="221"/>
      <c r="AI37" s="227" t="s">
        <v>161</v>
      </c>
      <c r="AJ37" s="227" t="s">
        <v>133</v>
      </c>
      <c r="AK37" s="227" t="s">
        <v>134</v>
      </c>
      <c r="AL37" s="218" t="s">
        <v>135</v>
      </c>
      <c r="AM37" s="225">
        <v>4007</v>
      </c>
      <c r="AN37" s="227">
        <v>364</v>
      </c>
      <c r="AO37" s="227">
        <v>79</v>
      </c>
      <c r="AP37" s="227">
        <v>180</v>
      </c>
      <c r="AQ37" s="227">
        <v>207</v>
      </c>
      <c r="AR37" s="227">
        <v>2261.5</v>
      </c>
      <c r="AS37" s="227">
        <v>100</v>
      </c>
      <c r="AT37" s="227"/>
      <c r="AU37" s="227">
        <f>AN37:AN151+AO37:AO151+AP37:AP151+AQ37:AQ151+AR37:AR151+AS37:AS151+AT37:AT151</f>
        <v>3191.5</v>
      </c>
      <c r="AV37" s="225">
        <v>76</v>
      </c>
      <c r="AW37" s="221" t="s">
        <v>136</v>
      </c>
      <c r="AX37" s="221" t="s">
        <v>176</v>
      </c>
      <c r="AY37" s="221" t="s">
        <v>137</v>
      </c>
      <c r="AZ37" s="221">
        <v>350</v>
      </c>
      <c r="BA37" s="221">
        <v>9</v>
      </c>
      <c r="BB37" s="221">
        <v>15</v>
      </c>
      <c r="BC37" s="221">
        <v>3</v>
      </c>
      <c r="BD37" s="295">
        <v>6</v>
      </c>
      <c r="BE37" s="295"/>
      <c r="BF37" s="221">
        <f>I37+J37+K37</f>
        <v>121.4</v>
      </c>
      <c r="BG37" s="221">
        <v>0</v>
      </c>
      <c r="BH37" s="221">
        <v>0</v>
      </c>
      <c r="BI37" s="221">
        <v>0</v>
      </c>
      <c r="BJ37" s="221">
        <v>0</v>
      </c>
      <c r="BK37" s="308">
        <v>636</v>
      </c>
      <c r="BL37" s="308">
        <v>0</v>
      </c>
      <c r="BM37" s="221">
        <v>2.7</v>
      </c>
    </row>
    <row r="38" spans="1:66" ht="9.9499999999999993" customHeight="1">
      <c r="A38" s="60">
        <v>18</v>
      </c>
      <c r="B38" s="60" t="s">
        <v>175</v>
      </c>
      <c r="C38" s="276">
        <v>6</v>
      </c>
      <c r="D38" s="206">
        <v>1992</v>
      </c>
      <c r="E38" s="206">
        <v>3</v>
      </c>
      <c r="F38" s="206">
        <v>3</v>
      </c>
      <c r="G38" s="206">
        <v>36</v>
      </c>
      <c r="H38" s="206">
        <v>0</v>
      </c>
      <c r="I38" s="225">
        <v>121.4</v>
      </c>
      <c r="J38" s="221">
        <v>54.9</v>
      </c>
      <c r="K38" s="221">
        <v>0</v>
      </c>
      <c r="L38" s="225">
        <v>466.5</v>
      </c>
      <c r="M38" s="225">
        <v>466.5</v>
      </c>
      <c r="N38" s="221">
        <v>0</v>
      </c>
      <c r="O38" s="221">
        <v>0</v>
      </c>
      <c r="P38" s="221">
        <v>0</v>
      </c>
      <c r="Q38" s="225">
        <v>1266.3</v>
      </c>
      <c r="R38" s="225">
        <v>0</v>
      </c>
      <c r="S38" s="218">
        <f t="shared" si="17"/>
        <v>1266.3</v>
      </c>
      <c r="T38" s="218">
        <f t="shared" si="18"/>
        <v>176.3</v>
      </c>
      <c r="U38" s="218">
        <f t="shared" si="19"/>
        <v>1909.1</v>
      </c>
      <c r="V38" s="225">
        <v>1260</v>
      </c>
      <c r="W38" s="221">
        <v>6867</v>
      </c>
      <c r="X38" s="221">
        <v>11.2</v>
      </c>
      <c r="Y38" s="221"/>
      <c r="Z38" s="307" t="s">
        <v>128</v>
      </c>
      <c r="AA38" s="307" t="s">
        <v>129</v>
      </c>
      <c r="AB38" s="221" t="s">
        <v>130</v>
      </c>
      <c r="AC38" s="221" t="s">
        <v>131</v>
      </c>
      <c r="AD38" s="307" t="s">
        <v>109</v>
      </c>
      <c r="AE38" s="225"/>
      <c r="AF38" s="225">
        <v>814.3</v>
      </c>
      <c r="AG38" s="225"/>
      <c r="AH38" s="225"/>
      <c r="AI38" s="225" t="s">
        <v>132</v>
      </c>
      <c r="AJ38" s="225" t="s">
        <v>133</v>
      </c>
      <c r="AK38" s="225" t="s">
        <v>157</v>
      </c>
      <c r="AL38" s="218" t="s">
        <v>135</v>
      </c>
      <c r="AM38" s="221">
        <v>2292</v>
      </c>
      <c r="AN38" s="225"/>
      <c r="AO38" s="309">
        <v>148.4</v>
      </c>
      <c r="AP38" s="225">
        <v>97.6</v>
      </c>
      <c r="AQ38" s="225"/>
      <c r="AR38" s="225">
        <v>1186.9000000000001</v>
      </c>
      <c r="AS38" s="225">
        <v>246</v>
      </c>
      <c r="AT38" s="225"/>
      <c r="AU38" s="227">
        <f>AN38:AN152+AO38:AO152+AP38:AP152+AQ38:AQ152+AR38:AR152+AS38:AS152+AT38:AT152</f>
        <v>1678.9</v>
      </c>
      <c r="AV38" s="221">
        <v>63</v>
      </c>
      <c r="AW38" s="221" t="s">
        <v>136</v>
      </c>
      <c r="AX38" s="221" t="s">
        <v>176</v>
      </c>
      <c r="AY38" s="221" t="s">
        <v>137</v>
      </c>
      <c r="AZ38" s="221">
        <v>102</v>
      </c>
      <c r="BA38" s="221">
        <v>27</v>
      </c>
      <c r="BB38" s="221">
        <v>9</v>
      </c>
      <c r="BC38" s="221"/>
      <c r="BD38" s="295"/>
      <c r="BE38" s="295"/>
      <c r="BF38" s="221">
        <f>I38+J38+K38</f>
        <v>176.3</v>
      </c>
      <c r="BG38" s="221">
        <v>0</v>
      </c>
      <c r="BH38" s="221">
        <v>0</v>
      </c>
      <c r="BI38" s="221">
        <v>0</v>
      </c>
      <c r="BJ38" s="221">
        <v>0</v>
      </c>
      <c r="BK38" s="226">
        <v>466.5</v>
      </c>
      <c r="BL38" s="226">
        <v>0</v>
      </c>
      <c r="BM38" s="221">
        <v>0</v>
      </c>
    </row>
    <row r="39" spans="1:66" ht="9.9499999999999993" customHeight="1">
      <c r="A39" s="60">
        <v>19</v>
      </c>
      <c r="B39" s="60" t="s">
        <v>175</v>
      </c>
      <c r="C39" s="276">
        <v>7</v>
      </c>
      <c r="D39" s="206">
        <v>2002</v>
      </c>
      <c r="E39" s="206">
        <v>3</v>
      </c>
      <c r="F39" s="206">
        <v>3</v>
      </c>
      <c r="G39" s="206">
        <v>33</v>
      </c>
      <c r="H39" s="206">
        <v>0</v>
      </c>
      <c r="I39" s="225">
        <v>156.30000000000001</v>
      </c>
      <c r="J39" s="221">
        <v>0</v>
      </c>
      <c r="K39" s="221">
        <v>0</v>
      </c>
      <c r="L39" s="225">
        <v>632.79999999999995</v>
      </c>
      <c r="M39" s="225">
        <v>632.79999999999995</v>
      </c>
      <c r="N39" s="221">
        <v>0</v>
      </c>
      <c r="O39" s="221">
        <v>0</v>
      </c>
      <c r="P39" s="221">
        <v>0</v>
      </c>
      <c r="Q39" s="225">
        <v>1657.2</v>
      </c>
      <c r="R39" s="225">
        <v>0</v>
      </c>
      <c r="S39" s="218">
        <f t="shared" si="17"/>
        <v>1657.2</v>
      </c>
      <c r="T39" s="218">
        <f t="shared" si="18"/>
        <v>156.30000000000001</v>
      </c>
      <c r="U39" s="218">
        <f t="shared" si="19"/>
        <v>2446.3000000000002</v>
      </c>
      <c r="V39" s="225">
        <v>1719.1</v>
      </c>
      <c r="W39" s="225">
        <v>9609</v>
      </c>
      <c r="X39" s="225"/>
      <c r="Y39" s="225"/>
      <c r="Z39" s="307" t="s">
        <v>128</v>
      </c>
      <c r="AA39" s="307" t="s">
        <v>129</v>
      </c>
      <c r="AB39" s="221" t="s">
        <v>130</v>
      </c>
      <c r="AC39" s="221" t="s">
        <v>131</v>
      </c>
      <c r="AD39" s="307" t="s">
        <v>109</v>
      </c>
      <c r="AE39" s="225"/>
      <c r="AF39" s="225">
        <v>1149.8</v>
      </c>
      <c r="AG39" s="225"/>
      <c r="AH39" s="225"/>
      <c r="AI39" s="225" t="s">
        <v>161</v>
      </c>
      <c r="AJ39" s="225" t="s">
        <v>133</v>
      </c>
      <c r="AK39" s="225" t="s">
        <v>157</v>
      </c>
      <c r="AL39" s="218" t="s">
        <v>135</v>
      </c>
      <c r="AM39" s="225"/>
      <c r="AN39" s="225"/>
      <c r="AO39" s="225">
        <v>203.2</v>
      </c>
      <c r="AP39" s="225">
        <v>121.8</v>
      </c>
      <c r="AQ39" s="225"/>
      <c r="AR39" s="225">
        <v>231.7</v>
      </c>
      <c r="AS39" s="225">
        <v>325</v>
      </c>
      <c r="AT39" s="225"/>
      <c r="AU39" s="227">
        <f>AN39:AN153+AO39:AO153+AP39:AP153+AQ39:AQ153+AR39:AR153+AS39:AS153+AT39:AT153</f>
        <v>881.7</v>
      </c>
      <c r="AV39" s="225">
        <v>70</v>
      </c>
      <c r="AW39" s="221" t="s">
        <v>136</v>
      </c>
      <c r="AX39" s="221" t="s">
        <v>176</v>
      </c>
      <c r="AY39" s="221" t="s">
        <v>137</v>
      </c>
      <c r="AZ39" s="221">
        <v>228</v>
      </c>
      <c r="BA39" s="221">
        <v>9</v>
      </c>
      <c r="BB39" s="221">
        <v>15</v>
      </c>
      <c r="BC39" s="221">
        <v>3</v>
      </c>
      <c r="BD39" s="295">
        <v>6</v>
      </c>
      <c r="BE39" s="295"/>
      <c r="BF39" s="221">
        <f>I39+J39+K39</f>
        <v>156.30000000000001</v>
      </c>
      <c r="BG39" s="221">
        <v>0</v>
      </c>
      <c r="BH39" s="221">
        <v>0</v>
      </c>
      <c r="BI39" s="221">
        <v>0</v>
      </c>
      <c r="BJ39" s="221">
        <v>0</v>
      </c>
      <c r="BK39" s="226">
        <v>632.79999999999995</v>
      </c>
      <c r="BL39" s="226">
        <v>821.3</v>
      </c>
      <c r="BM39" s="221">
        <v>0</v>
      </c>
    </row>
    <row r="40" spans="1:66" ht="9.9499999999999993" customHeight="1">
      <c r="A40" s="60">
        <v>20</v>
      </c>
      <c r="B40" s="60" t="s">
        <v>175</v>
      </c>
      <c r="C40" s="276" t="s">
        <v>177</v>
      </c>
      <c r="D40" s="206">
        <v>1994</v>
      </c>
      <c r="E40" s="206">
        <v>3</v>
      </c>
      <c r="F40" s="206">
        <v>3</v>
      </c>
      <c r="G40" s="206">
        <v>33</v>
      </c>
      <c r="H40" s="206">
        <v>0</v>
      </c>
      <c r="I40" s="225">
        <v>94.8</v>
      </c>
      <c r="J40" s="221">
        <v>0</v>
      </c>
      <c r="K40" s="221">
        <v>0</v>
      </c>
      <c r="L40" s="225">
        <v>554.1</v>
      </c>
      <c r="M40" s="225">
        <v>554.1</v>
      </c>
      <c r="N40" s="221">
        <v>0</v>
      </c>
      <c r="O40" s="221">
        <v>0</v>
      </c>
      <c r="P40" s="221">
        <v>0</v>
      </c>
      <c r="Q40" s="225">
        <v>1680</v>
      </c>
      <c r="R40" s="225">
        <v>0</v>
      </c>
      <c r="S40" s="218">
        <f t="shared" si="17"/>
        <v>1680</v>
      </c>
      <c r="T40" s="218">
        <f t="shared" si="18"/>
        <v>94.8</v>
      </c>
      <c r="U40" s="218">
        <f t="shared" si="19"/>
        <v>2328.9</v>
      </c>
      <c r="V40" s="225">
        <v>1681</v>
      </c>
      <c r="W40" s="225">
        <v>10416</v>
      </c>
      <c r="X40" s="225">
        <v>11.7</v>
      </c>
      <c r="Y40" s="225"/>
      <c r="Z40" s="307" t="s">
        <v>128</v>
      </c>
      <c r="AA40" s="307" t="s">
        <v>129</v>
      </c>
      <c r="AB40" s="221" t="s">
        <v>130</v>
      </c>
      <c r="AC40" s="221" t="s">
        <v>131</v>
      </c>
      <c r="AD40" s="307" t="s">
        <v>109</v>
      </c>
      <c r="AE40" s="225">
        <v>1260</v>
      </c>
      <c r="AF40" s="225"/>
      <c r="AG40" s="225"/>
      <c r="AH40" s="221"/>
      <c r="AI40" s="225" t="s">
        <v>161</v>
      </c>
      <c r="AJ40" s="225" t="s">
        <v>133</v>
      </c>
      <c r="AK40" s="225" t="s">
        <v>134</v>
      </c>
      <c r="AL40" s="221" t="s">
        <v>135</v>
      </c>
      <c r="AM40" s="225">
        <v>3920</v>
      </c>
      <c r="AN40" s="225">
        <v>325</v>
      </c>
      <c r="AO40" s="225">
        <v>87</v>
      </c>
      <c r="AP40" s="225">
        <v>120</v>
      </c>
      <c r="AQ40" s="225">
        <v>467</v>
      </c>
      <c r="AR40" s="225">
        <v>1930.8</v>
      </c>
      <c r="AS40" s="225">
        <v>100</v>
      </c>
      <c r="AT40" s="225"/>
      <c r="AU40" s="227">
        <f>AN40:AN154+AO40:AO154+AP40:AP154+AQ40:AQ154+AR40:AR154+AS40:AS154+AT40:AT154</f>
        <v>3029.8</v>
      </c>
      <c r="AV40" s="225">
        <v>96</v>
      </c>
      <c r="AW40" s="221" t="s">
        <v>136</v>
      </c>
      <c r="AX40" s="221" t="s">
        <v>176</v>
      </c>
      <c r="AY40" s="221" t="s">
        <v>137</v>
      </c>
      <c r="AZ40" s="221">
        <v>487</v>
      </c>
      <c r="BA40" s="221">
        <v>3</v>
      </c>
      <c r="BB40" s="221">
        <v>21</v>
      </c>
      <c r="BC40" s="221">
        <v>9</v>
      </c>
      <c r="BD40" s="295"/>
      <c r="BE40" s="295"/>
      <c r="BF40" s="221">
        <f>I40+J40+K40</f>
        <v>94.8</v>
      </c>
      <c r="BG40" s="221">
        <v>0</v>
      </c>
      <c r="BH40" s="221">
        <v>0</v>
      </c>
      <c r="BI40" s="221">
        <v>0</v>
      </c>
      <c r="BJ40" s="221">
        <v>0</v>
      </c>
      <c r="BK40" s="226">
        <v>554.1</v>
      </c>
      <c r="BL40" s="226">
        <v>890.2</v>
      </c>
      <c r="BM40" s="221">
        <v>0</v>
      </c>
    </row>
    <row r="41" spans="1:66" ht="9.9499999999999993" customHeight="1">
      <c r="A41" s="60">
        <v>21</v>
      </c>
      <c r="B41" s="60" t="s">
        <v>172</v>
      </c>
      <c r="C41" s="276">
        <v>9</v>
      </c>
      <c r="D41" s="206">
        <v>1950</v>
      </c>
      <c r="E41" s="206">
        <v>2</v>
      </c>
      <c r="F41" s="206">
        <v>1</v>
      </c>
      <c r="G41" s="206">
        <v>31</v>
      </c>
      <c r="H41" s="206">
        <v>0</v>
      </c>
      <c r="I41" s="225">
        <v>63.3</v>
      </c>
      <c r="J41" s="221">
        <v>211.7</v>
      </c>
      <c r="K41" s="221">
        <v>0</v>
      </c>
      <c r="L41" s="225">
        <v>0</v>
      </c>
      <c r="M41" s="225">
        <v>0</v>
      </c>
      <c r="N41" s="221">
        <v>0</v>
      </c>
      <c r="O41" s="221">
        <v>0</v>
      </c>
      <c r="P41" s="221">
        <v>0</v>
      </c>
      <c r="Q41" s="225">
        <v>663.7</v>
      </c>
      <c r="R41" s="225">
        <v>0</v>
      </c>
      <c r="S41" s="218">
        <f t="shared" si="17"/>
        <v>663.7</v>
      </c>
      <c r="T41" s="218">
        <f t="shared" si="18"/>
        <v>275</v>
      </c>
      <c r="U41" s="218">
        <f t="shared" si="19"/>
        <v>938.7</v>
      </c>
      <c r="V41" s="225">
        <v>855.9</v>
      </c>
      <c r="W41" s="225">
        <v>4139</v>
      </c>
      <c r="X41" s="225"/>
      <c r="Y41" s="225"/>
      <c r="Z41" s="307" t="s">
        <v>128</v>
      </c>
      <c r="AA41" s="307" t="s">
        <v>129</v>
      </c>
      <c r="AB41" s="221" t="s">
        <v>130</v>
      </c>
      <c r="AC41" s="221" t="s">
        <v>131</v>
      </c>
      <c r="AD41" s="307" t="s">
        <v>109</v>
      </c>
      <c r="AE41" s="225"/>
      <c r="AF41" s="225">
        <v>822</v>
      </c>
      <c r="AG41" s="221">
        <v>0</v>
      </c>
      <c r="AH41" s="225"/>
      <c r="AI41" s="225" t="s">
        <v>173</v>
      </c>
      <c r="AJ41" s="225" t="s">
        <v>145</v>
      </c>
      <c r="AK41" s="225" t="s">
        <v>157</v>
      </c>
      <c r="AL41" s="221" t="s">
        <v>135</v>
      </c>
      <c r="AM41" s="225">
        <v>2527</v>
      </c>
      <c r="AN41" s="225"/>
      <c r="AO41" s="225">
        <v>100.5</v>
      </c>
      <c r="AP41" s="225">
        <v>98.7</v>
      </c>
      <c r="AQ41" s="225"/>
      <c r="AR41" s="225">
        <v>852.9</v>
      </c>
      <c r="AS41" s="225"/>
      <c r="AT41" s="225"/>
      <c r="AU41" s="227">
        <f>AN41:AN152+AO41:AO152+AP41:AP152+AQ41:AQ152+AR41:AR152+AS41:AS152+AT41:AT152</f>
        <v>1052.0999999999999</v>
      </c>
      <c r="AV41" s="225">
        <v>76</v>
      </c>
      <c r="AW41" s="221" t="s">
        <v>136</v>
      </c>
      <c r="AX41" s="221" t="s">
        <v>131</v>
      </c>
      <c r="AY41" s="221" t="s">
        <v>137</v>
      </c>
      <c r="AZ41" s="221">
        <v>380</v>
      </c>
      <c r="BA41" s="221">
        <v>22</v>
      </c>
      <c r="BB41" s="221">
        <v>9</v>
      </c>
      <c r="BC41" s="221">
        <v>1</v>
      </c>
      <c r="BD41" s="295"/>
      <c r="BE41" s="295"/>
      <c r="BF41" s="221">
        <f>I41+J41+K41</f>
        <v>275</v>
      </c>
      <c r="BG41" s="221">
        <v>0</v>
      </c>
      <c r="BH41" s="221">
        <v>0</v>
      </c>
      <c r="BI41" s="221">
        <v>0</v>
      </c>
      <c r="BJ41" s="221">
        <v>0</v>
      </c>
      <c r="BK41" s="226">
        <v>0</v>
      </c>
      <c r="BL41" s="226">
        <v>574.9</v>
      </c>
      <c r="BM41" s="221">
        <v>2</v>
      </c>
    </row>
    <row r="42" spans="1:66" ht="9.9499999999999993" customHeight="1">
      <c r="A42" s="60">
        <v>22</v>
      </c>
      <c r="B42" s="55" t="s">
        <v>172</v>
      </c>
      <c r="C42" s="275">
        <v>22</v>
      </c>
      <c r="D42" s="204">
        <v>1946</v>
      </c>
      <c r="E42" s="204">
        <v>2</v>
      </c>
      <c r="F42" s="204">
        <v>2</v>
      </c>
      <c r="G42" s="204">
        <v>8</v>
      </c>
      <c r="H42" s="206">
        <v>0</v>
      </c>
      <c r="I42" s="221">
        <v>52</v>
      </c>
      <c r="J42" s="221">
        <v>0</v>
      </c>
      <c r="K42" s="221">
        <v>0</v>
      </c>
      <c r="L42" s="225">
        <v>0</v>
      </c>
      <c r="M42" s="225">
        <v>0</v>
      </c>
      <c r="N42" s="221">
        <v>0</v>
      </c>
      <c r="O42" s="221">
        <v>0</v>
      </c>
      <c r="P42" s="221">
        <v>0</v>
      </c>
      <c r="Q42" s="221">
        <v>546.1</v>
      </c>
      <c r="R42" s="225">
        <v>0</v>
      </c>
      <c r="S42" s="218">
        <f t="shared" si="17"/>
        <v>546.1</v>
      </c>
      <c r="T42" s="218">
        <f t="shared" si="18"/>
        <v>52</v>
      </c>
      <c r="U42" s="218">
        <f t="shared" si="19"/>
        <v>598.1</v>
      </c>
      <c r="V42" s="221">
        <v>583.29999999999995</v>
      </c>
      <c r="W42" s="221">
        <v>2734</v>
      </c>
      <c r="X42" s="221">
        <v>6.8</v>
      </c>
      <c r="Y42" s="221"/>
      <c r="Z42" s="307" t="s">
        <v>128</v>
      </c>
      <c r="AA42" s="221" t="s">
        <v>129</v>
      </c>
      <c r="AB42" s="221" t="s">
        <v>130</v>
      </c>
      <c r="AC42" s="221" t="s">
        <v>131</v>
      </c>
      <c r="AD42" s="307" t="s">
        <v>109</v>
      </c>
      <c r="AE42" s="221"/>
      <c r="AF42" s="221">
        <v>398.91</v>
      </c>
      <c r="AG42" s="221"/>
      <c r="AH42" s="221"/>
      <c r="AI42" s="221" t="s">
        <v>156</v>
      </c>
      <c r="AJ42" s="221" t="s">
        <v>145</v>
      </c>
      <c r="AK42" s="221" t="s">
        <v>157</v>
      </c>
      <c r="AL42" s="218" t="s">
        <v>135</v>
      </c>
      <c r="AM42" s="225">
        <v>2290</v>
      </c>
      <c r="AN42" s="221">
        <v>0</v>
      </c>
      <c r="AO42" s="221">
        <v>0</v>
      </c>
      <c r="AP42" s="221">
        <v>90</v>
      </c>
      <c r="AQ42" s="221">
        <v>0</v>
      </c>
      <c r="AR42" s="221">
        <v>1797.9</v>
      </c>
      <c r="AS42" s="221">
        <v>0</v>
      </c>
      <c r="AT42" s="221">
        <v>0</v>
      </c>
      <c r="AU42" s="227">
        <f>AN42:AN160+AO42:AO160+AP42:AP160+AQ42:AQ160+AR42:AR160+AS42:AS160+AT42:AT160</f>
        <v>1887.9</v>
      </c>
      <c r="AV42" s="225">
        <v>28</v>
      </c>
      <c r="AW42" s="221" t="s">
        <v>136</v>
      </c>
      <c r="AX42" s="221" t="s">
        <v>131</v>
      </c>
      <c r="AY42" s="221" t="s">
        <v>137</v>
      </c>
      <c r="AZ42" s="221">
        <v>300</v>
      </c>
      <c r="BA42" s="221"/>
      <c r="BB42" s="221"/>
      <c r="BC42" s="221">
        <v>8</v>
      </c>
      <c r="BD42" s="295"/>
      <c r="BE42" s="295"/>
      <c r="BF42" s="221">
        <f>I42+J42+K42</f>
        <v>52</v>
      </c>
      <c r="BG42" s="221">
        <v>0</v>
      </c>
      <c r="BH42" s="221">
        <v>0</v>
      </c>
      <c r="BI42" s="221">
        <v>0</v>
      </c>
      <c r="BJ42" s="221">
        <v>0</v>
      </c>
      <c r="BK42" s="226">
        <v>0</v>
      </c>
      <c r="BL42" s="226">
        <v>402.1</v>
      </c>
      <c r="BM42" s="221">
        <v>0</v>
      </c>
    </row>
    <row r="43" spans="1:66" ht="9.9499999999999993" customHeight="1">
      <c r="A43" s="60">
        <v>23</v>
      </c>
      <c r="B43" s="60" t="s">
        <v>50</v>
      </c>
      <c r="C43" s="276">
        <v>16</v>
      </c>
      <c r="D43" s="206">
        <v>1936</v>
      </c>
      <c r="E43" s="206">
        <v>2</v>
      </c>
      <c r="F43" s="206">
        <v>2</v>
      </c>
      <c r="G43" s="206">
        <v>11</v>
      </c>
      <c r="H43" s="206">
        <v>0</v>
      </c>
      <c r="I43" s="225">
        <v>52</v>
      </c>
      <c r="J43" s="221">
        <v>0</v>
      </c>
      <c r="K43" s="221">
        <v>0</v>
      </c>
      <c r="L43" s="225">
        <v>0</v>
      </c>
      <c r="M43" s="221">
        <v>0</v>
      </c>
      <c r="N43" s="221">
        <v>0</v>
      </c>
      <c r="O43" s="221">
        <v>0</v>
      </c>
      <c r="P43" s="221">
        <v>0</v>
      </c>
      <c r="Q43" s="225">
        <v>499.5</v>
      </c>
      <c r="R43" s="225">
        <v>0</v>
      </c>
      <c r="S43" s="218">
        <f t="shared" si="17"/>
        <v>499.5</v>
      </c>
      <c r="T43" s="218">
        <f t="shared" si="18"/>
        <v>52</v>
      </c>
      <c r="U43" s="218">
        <f t="shared" si="19"/>
        <v>551.5</v>
      </c>
      <c r="V43" s="225">
        <v>496.7</v>
      </c>
      <c r="W43" s="225">
        <v>1982</v>
      </c>
      <c r="X43" s="225">
        <v>6.2</v>
      </c>
      <c r="Y43" s="225"/>
      <c r="Z43" s="307" t="s">
        <v>128</v>
      </c>
      <c r="AA43" s="307" t="s">
        <v>129</v>
      </c>
      <c r="AB43" s="221" t="s">
        <v>130</v>
      </c>
      <c r="AC43" s="221" t="s">
        <v>131</v>
      </c>
      <c r="AD43" s="307" t="s">
        <v>109</v>
      </c>
      <c r="AE43" s="221">
        <v>0</v>
      </c>
      <c r="AF43" s="225">
        <v>453.92</v>
      </c>
      <c r="AG43" s="221">
        <v>0</v>
      </c>
      <c r="AH43" s="221">
        <v>0</v>
      </c>
      <c r="AI43" s="225" t="s">
        <v>144</v>
      </c>
      <c r="AJ43" s="225" t="s">
        <v>145</v>
      </c>
      <c r="AK43" s="225" t="s">
        <v>157</v>
      </c>
      <c r="AL43" s="310" t="s">
        <v>159</v>
      </c>
      <c r="AM43" s="225">
        <v>844</v>
      </c>
      <c r="AN43" s="227"/>
      <c r="AO43" s="227"/>
      <c r="AP43" s="227">
        <v>65.400000000000006</v>
      </c>
      <c r="AQ43" s="227"/>
      <c r="AR43" s="227">
        <v>458.9</v>
      </c>
      <c r="AS43" s="227"/>
      <c r="AT43" s="227"/>
      <c r="AU43" s="227">
        <f>AN43:AN91+AO43:AO91+AP43:AP91+AQ43:AQ91+AR43:AR91+AS43:AS91+AT43:AT91</f>
        <v>524.29999999999995</v>
      </c>
      <c r="AV43" s="225">
        <v>27</v>
      </c>
      <c r="AW43" s="221" t="s">
        <v>160</v>
      </c>
      <c r="AX43" s="221" t="s">
        <v>131</v>
      </c>
      <c r="AY43" s="221" t="s">
        <v>137</v>
      </c>
      <c r="AZ43" s="221">
        <v>90</v>
      </c>
      <c r="BA43" s="221"/>
      <c r="BB43" s="221">
        <v>4</v>
      </c>
      <c r="BC43" s="221">
        <v>4</v>
      </c>
      <c r="BD43" s="295"/>
      <c r="BE43" s="295"/>
      <c r="BF43" s="221">
        <f>I43+J43+K43</f>
        <v>52</v>
      </c>
      <c r="BG43" s="221">
        <v>0</v>
      </c>
      <c r="BH43" s="221">
        <v>0</v>
      </c>
      <c r="BI43" s="221">
        <v>0</v>
      </c>
      <c r="BJ43" s="221">
        <v>0</v>
      </c>
      <c r="BK43" s="295">
        <v>0</v>
      </c>
      <c r="BL43" s="226">
        <v>319</v>
      </c>
      <c r="BM43" s="221">
        <v>0</v>
      </c>
    </row>
    <row r="44" spans="1:66" ht="9.9499999999999993" customHeight="1">
      <c r="A44" s="60">
        <v>24</v>
      </c>
      <c r="B44" s="60" t="s">
        <v>50</v>
      </c>
      <c r="C44" s="276">
        <v>18</v>
      </c>
      <c r="D44" s="206">
        <v>1936</v>
      </c>
      <c r="E44" s="206">
        <v>2</v>
      </c>
      <c r="F44" s="206">
        <v>2</v>
      </c>
      <c r="G44" s="206">
        <v>13</v>
      </c>
      <c r="H44" s="206">
        <v>0</v>
      </c>
      <c r="I44" s="225">
        <v>52</v>
      </c>
      <c r="J44" s="221">
        <v>0</v>
      </c>
      <c r="K44" s="221">
        <v>0</v>
      </c>
      <c r="L44" s="225">
        <v>0</v>
      </c>
      <c r="M44" s="225">
        <v>0</v>
      </c>
      <c r="N44" s="221">
        <v>0</v>
      </c>
      <c r="O44" s="221">
        <v>0</v>
      </c>
      <c r="P44" s="221">
        <v>0</v>
      </c>
      <c r="Q44" s="225">
        <v>507.6</v>
      </c>
      <c r="R44" s="225">
        <v>0</v>
      </c>
      <c r="S44" s="218">
        <f t="shared" si="17"/>
        <v>507.6</v>
      </c>
      <c r="T44" s="218">
        <f t="shared" si="18"/>
        <v>52</v>
      </c>
      <c r="U44" s="218">
        <f t="shared" si="19"/>
        <v>559.6</v>
      </c>
      <c r="V44" s="225">
        <v>508.4</v>
      </c>
      <c r="W44" s="225">
        <v>1973</v>
      </c>
      <c r="X44" s="225">
        <v>6.2</v>
      </c>
      <c r="Y44" s="225"/>
      <c r="Z44" s="307" t="s">
        <v>128</v>
      </c>
      <c r="AA44" s="307" t="s">
        <v>131</v>
      </c>
      <c r="AB44" s="221" t="s">
        <v>130</v>
      </c>
      <c r="AC44" s="221" t="s">
        <v>131</v>
      </c>
      <c r="AD44" s="307" t="s">
        <v>109</v>
      </c>
      <c r="AE44" s="221">
        <v>0</v>
      </c>
      <c r="AF44" s="225">
        <v>451.77</v>
      </c>
      <c r="AG44" s="221">
        <v>0</v>
      </c>
      <c r="AH44" s="221">
        <v>0</v>
      </c>
      <c r="AI44" s="225" t="s">
        <v>144</v>
      </c>
      <c r="AJ44" s="225" t="s">
        <v>145</v>
      </c>
      <c r="AK44" s="225" t="s">
        <v>157</v>
      </c>
      <c r="AL44" s="225" t="s">
        <v>159</v>
      </c>
      <c r="AM44" s="225">
        <v>758</v>
      </c>
      <c r="AN44" s="227"/>
      <c r="AO44" s="227"/>
      <c r="AP44" s="227">
        <v>65.400000000000006</v>
      </c>
      <c r="AQ44" s="227"/>
      <c r="AR44" s="227">
        <v>105</v>
      </c>
      <c r="AS44" s="227">
        <v>269.39999999999998</v>
      </c>
      <c r="AT44" s="227"/>
      <c r="AU44" s="227">
        <f>AN44:AN92+AO44:AO92+AP44:AP92+AQ44:AQ92+AR44:AR92+AS44:AS92+AT44:AT92</f>
        <v>439.79999999999995</v>
      </c>
      <c r="AV44" s="225">
        <v>25</v>
      </c>
      <c r="AW44" s="221" t="s">
        <v>160</v>
      </c>
      <c r="AX44" s="221" t="s">
        <v>131</v>
      </c>
      <c r="AY44" s="221" t="s">
        <v>137</v>
      </c>
      <c r="AZ44" s="221">
        <v>90</v>
      </c>
      <c r="BA44" s="221">
        <v>1</v>
      </c>
      <c r="BB44" s="221">
        <v>5</v>
      </c>
      <c r="BC44" s="221">
        <v>3</v>
      </c>
      <c r="BD44" s="295"/>
      <c r="BE44" s="295"/>
      <c r="BF44" s="221">
        <f>I44+J44+K44</f>
        <v>52</v>
      </c>
      <c r="BG44" s="221">
        <v>0</v>
      </c>
      <c r="BH44" s="221">
        <v>0</v>
      </c>
      <c r="BI44" s="221">
        <v>0</v>
      </c>
      <c r="BJ44" s="221">
        <v>0</v>
      </c>
      <c r="BK44" s="226">
        <v>0</v>
      </c>
      <c r="BL44" s="226">
        <v>318</v>
      </c>
      <c r="BM44" s="221">
        <v>0</v>
      </c>
    </row>
    <row r="45" spans="1:66" ht="9.9499999999999993" customHeight="1">
      <c r="A45" s="60">
        <v>25</v>
      </c>
      <c r="B45" s="60" t="s">
        <v>50</v>
      </c>
      <c r="C45" s="276">
        <v>19</v>
      </c>
      <c r="D45" s="206">
        <v>1962</v>
      </c>
      <c r="E45" s="206">
        <v>4</v>
      </c>
      <c r="F45" s="206">
        <v>4</v>
      </c>
      <c r="G45" s="206">
        <v>50</v>
      </c>
      <c r="H45" s="206">
        <v>0</v>
      </c>
      <c r="I45" s="225">
        <v>193.8</v>
      </c>
      <c r="J45" s="221">
        <v>0</v>
      </c>
      <c r="K45" s="221">
        <v>0</v>
      </c>
      <c r="L45" s="225">
        <v>662.2</v>
      </c>
      <c r="M45" s="221">
        <f>L45-P45</f>
        <v>538</v>
      </c>
      <c r="N45" s="221">
        <v>0</v>
      </c>
      <c r="O45" s="221">
        <v>0</v>
      </c>
      <c r="P45" s="225">
        <v>124.2</v>
      </c>
      <c r="Q45" s="225">
        <v>1977.2</v>
      </c>
      <c r="R45" s="225">
        <v>559.79999999999995</v>
      </c>
      <c r="S45" s="218">
        <f t="shared" si="17"/>
        <v>2661.2</v>
      </c>
      <c r="T45" s="218">
        <f t="shared" si="18"/>
        <v>193.8</v>
      </c>
      <c r="U45" s="218">
        <f t="shared" si="19"/>
        <v>3393</v>
      </c>
      <c r="V45" s="225">
        <v>2664.4</v>
      </c>
      <c r="W45" s="225">
        <v>13256</v>
      </c>
      <c r="X45" s="225">
        <v>15</v>
      </c>
      <c r="Y45" s="225"/>
      <c r="Z45" s="307" t="s">
        <v>128</v>
      </c>
      <c r="AA45" s="307" t="s">
        <v>129</v>
      </c>
      <c r="AB45" s="221" t="s">
        <v>130</v>
      </c>
      <c r="AC45" s="221" t="s">
        <v>131</v>
      </c>
      <c r="AD45" s="307" t="s">
        <v>109</v>
      </c>
      <c r="AE45" s="221">
        <v>0</v>
      </c>
      <c r="AF45" s="225">
        <v>1246</v>
      </c>
      <c r="AG45" s="221">
        <v>0</v>
      </c>
      <c r="AH45" s="221">
        <v>0</v>
      </c>
      <c r="AI45" s="225" t="s">
        <v>161</v>
      </c>
      <c r="AJ45" s="225" t="s">
        <v>133</v>
      </c>
      <c r="AK45" s="225" t="s">
        <v>157</v>
      </c>
      <c r="AL45" s="218" t="s">
        <v>158</v>
      </c>
      <c r="AM45" s="225">
        <v>2191</v>
      </c>
      <c r="AN45" s="227">
        <v>440</v>
      </c>
      <c r="AO45" s="227">
        <v>91.4</v>
      </c>
      <c r="AP45" s="227">
        <v>70</v>
      </c>
      <c r="AQ45" s="227">
        <v>0</v>
      </c>
      <c r="AR45" s="227">
        <v>166.3</v>
      </c>
      <c r="AS45" s="227">
        <v>205</v>
      </c>
      <c r="AT45" s="227">
        <v>276</v>
      </c>
      <c r="AU45" s="227">
        <f>AN45:AN101+AO45:AO101+AP45:AP101+AQ45:AQ101+AR45:AR101+AS45:AS101+AT45:AT101</f>
        <v>1248.7</v>
      </c>
      <c r="AV45" s="225">
        <v>94</v>
      </c>
      <c r="AW45" s="221" t="s">
        <v>136</v>
      </c>
      <c r="AX45" s="221" t="s">
        <v>131</v>
      </c>
      <c r="AY45" s="221" t="s">
        <v>137</v>
      </c>
      <c r="AZ45" s="221">
        <v>324</v>
      </c>
      <c r="BA45" s="221">
        <v>13</v>
      </c>
      <c r="BB45" s="221">
        <v>38</v>
      </c>
      <c r="BC45" s="221"/>
      <c r="BD45" s="295"/>
      <c r="BE45" s="295"/>
      <c r="BF45" s="221">
        <f>I45+J45+K45</f>
        <v>193.8</v>
      </c>
      <c r="BG45" s="221">
        <v>0</v>
      </c>
      <c r="BH45" s="221">
        <v>0</v>
      </c>
      <c r="BI45" s="221">
        <v>0</v>
      </c>
      <c r="BJ45" s="221">
        <v>0</v>
      </c>
      <c r="BK45" s="226">
        <v>538</v>
      </c>
      <c r="BL45" s="226">
        <v>883.7</v>
      </c>
      <c r="BM45" s="221">
        <v>7.92</v>
      </c>
    </row>
    <row r="46" spans="1:66" ht="9.9499999999999993" customHeight="1">
      <c r="A46" s="60">
        <v>26</v>
      </c>
      <c r="B46" s="60" t="s">
        <v>162</v>
      </c>
      <c r="C46" s="276">
        <v>1</v>
      </c>
      <c r="D46" s="206">
        <v>1990</v>
      </c>
      <c r="E46" s="206">
        <v>5</v>
      </c>
      <c r="F46" s="206">
        <v>1</v>
      </c>
      <c r="G46" s="206">
        <v>63</v>
      </c>
      <c r="H46" s="206">
        <v>0</v>
      </c>
      <c r="I46" s="225">
        <v>68.2</v>
      </c>
      <c r="J46" s="221">
        <v>296</v>
      </c>
      <c r="K46" s="221">
        <v>0</v>
      </c>
      <c r="L46" s="225">
        <v>454.8</v>
      </c>
      <c r="M46" s="221">
        <v>454.8</v>
      </c>
      <c r="N46" s="221">
        <v>0</v>
      </c>
      <c r="O46" s="221">
        <v>0</v>
      </c>
      <c r="P46" s="221">
        <v>0</v>
      </c>
      <c r="Q46" s="225">
        <v>2046</v>
      </c>
      <c r="R46" s="225">
        <v>437.8</v>
      </c>
      <c r="S46" s="218">
        <f t="shared" si="17"/>
        <v>2483.8000000000002</v>
      </c>
      <c r="T46" s="218">
        <f t="shared" si="18"/>
        <v>364.2</v>
      </c>
      <c r="U46" s="218">
        <f t="shared" si="19"/>
        <v>3302.8</v>
      </c>
      <c r="V46" s="225">
        <v>2585.8000000000002</v>
      </c>
      <c r="W46" s="225">
        <v>23496</v>
      </c>
      <c r="X46" s="225">
        <v>16.8</v>
      </c>
      <c r="Y46" s="225"/>
      <c r="Z46" s="307" t="s">
        <v>128</v>
      </c>
      <c r="AA46" s="307" t="s">
        <v>129</v>
      </c>
      <c r="AB46" s="221" t="s">
        <v>130</v>
      </c>
      <c r="AC46" s="221" t="s">
        <v>131</v>
      </c>
      <c r="AD46" s="307" t="s">
        <v>109</v>
      </c>
      <c r="AE46" s="225"/>
      <c r="AF46" s="225"/>
      <c r="AG46" s="221">
        <v>0</v>
      </c>
      <c r="AH46" s="225">
        <v>663</v>
      </c>
      <c r="AI46" s="225" t="s">
        <v>161</v>
      </c>
      <c r="AJ46" s="225" t="s">
        <v>133</v>
      </c>
      <c r="AK46" s="225" t="s">
        <v>166</v>
      </c>
      <c r="AL46" s="221" t="s">
        <v>135</v>
      </c>
      <c r="AM46" s="225">
        <v>3545</v>
      </c>
      <c r="AN46" s="227">
        <v>220</v>
      </c>
      <c r="AO46" s="227">
        <v>123</v>
      </c>
      <c r="AP46" s="227">
        <v>74</v>
      </c>
      <c r="AQ46" s="227"/>
      <c r="AR46" s="227">
        <v>1340</v>
      </c>
      <c r="AS46" s="227"/>
      <c r="AT46" s="227"/>
      <c r="AU46" s="227">
        <f>AN46:AN119+AO46:AO119+AP46:AP119+AQ46:AQ119+AR46:AR119+AS46:AS119+AT46:AT119</f>
        <v>1757</v>
      </c>
      <c r="AV46" s="225">
        <v>56</v>
      </c>
      <c r="AW46" s="221" t="s">
        <v>136</v>
      </c>
      <c r="AX46" s="221" t="s">
        <v>131</v>
      </c>
      <c r="AY46" s="221" t="s">
        <v>137</v>
      </c>
      <c r="AZ46" s="221">
        <v>100</v>
      </c>
      <c r="BA46" s="221">
        <v>17</v>
      </c>
      <c r="BB46" s="221">
        <v>1</v>
      </c>
      <c r="BC46" s="221"/>
      <c r="BD46" s="295"/>
      <c r="BE46" s="295"/>
      <c r="BF46" s="221">
        <f>I46+J46+K46</f>
        <v>364.2</v>
      </c>
      <c r="BG46" s="221">
        <v>0</v>
      </c>
      <c r="BH46" s="221">
        <v>0</v>
      </c>
      <c r="BI46" s="221">
        <v>0</v>
      </c>
      <c r="BJ46" s="221">
        <v>0</v>
      </c>
      <c r="BK46" s="295">
        <v>454.8</v>
      </c>
      <c r="BL46" s="226">
        <v>635</v>
      </c>
      <c r="BM46" s="221">
        <v>5.5</v>
      </c>
      <c r="BN46" s="94">
        <f>BF46+BK46+BL46+BM46</f>
        <v>1459.5</v>
      </c>
    </row>
    <row r="47" spans="1:66" ht="9.9499999999999993" customHeight="1">
      <c r="A47" s="60">
        <v>27</v>
      </c>
      <c r="B47" s="60" t="s">
        <v>162</v>
      </c>
      <c r="C47" s="276">
        <v>6</v>
      </c>
      <c r="D47" s="206">
        <v>1957</v>
      </c>
      <c r="E47" s="206">
        <v>4</v>
      </c>
      <c r="F47" s="206">
        <v>3</v>
      </c>
      <c r="G47" s="206">
        <v>48</v>
      </c>
      <c r="H47" s="206">
        <v>0</v>
      </c>
      <c r="I47" s="225">
        <v>345.6</v>
      </c>
      <c r="J47" s="221">
        <v>0</v>
      </c>
      <c r="K47" s="221">
        <v>0</v>
      </c>
      <c r="L47" s="225">
        <v>878.6</v>
      </c>
      <c r="M47" s="225">
        <v>878.6</v>
      </c>
      <c r="N47" s="221">
        <v>0</v>
      </c>
      <c r="O47" s="221">
        <v>0</v>
      </c>
      <c r="P47" s="221">
        <v>0</v>
      </c>
      <c r="Q47" s="225">
        <v>3094.6</v>
      </c>
      <c r="R47" s="225">
        <v>55.9</v>
      </c>
      <c r="S47" s="218">
        <f t="shared" si="17"/>
        <v>3150.5</v>
      </c>
      <c r="T47" s="218">
        <f t="shared" si="18"/>
        <v>345.6</v>
      </c>
      <c r="U47" s="218">
        <f t="shared" si="19"/>
        <v>4374.7</v>
      </c>
      <c r="V47" s="225">
        <v>3155.1</v>
      </c>
      <c r="W47" s="221">
        <v>19921</v>
      </c>
      <c r="X47" s="221"/>
      <c r="Y47" s="221"/>
      <c r="Z47" s="307" t="s">
        <v>128</v>
      </c>
      <c r="AA47" s="307" t="s">
        <v>129</v>
      </c>
      <c r="AB47" s="221" t="s">
        <v>130</v>
      </c>
      <c r="AC47" s="221" t="s">
        <v>131</v>
      </c>
      <c r="AD47" s="307" t="s">
        <v>109</v>
      </c>
      <c r="AE47" s="225"/>
      <c r="AF47" s="225">
        <v>1646.1</v>
      </c>
      <c r="AG47" s="221">
        <v>0</v>
      </c>
      <c r="AH47" s="225"/>
      <c r="AI47" s="225" t="s">
        <v>161</v>
      </c>
      <c r="AJ47" s="225" t="s">
        <v>133</v>
      </c>
      <c r="AK47" s="225" t="s">
        <v>157</v>
      </c>
      <c r="AL47" s="221" t="s">
        <v>158</v>
      </c>
      <c r="AM47" s="221">
        <v>3198</v>
      </c>
      <c r="AN47" s="225">
        <v>880</v>
      </c>
      <c r="AO47" s="225"/>
      <c r="AP47" s="225">
        <v>150.5</v>
      </c>
      <c r="AQ47" s="225"/>
      <c r="AR47" s="225">
        <v>303</v>
      </c>
      <c r="AS47" s="225">
        <v>229</v>
      </c>
      <c r="AT47" s="225">
        <v>500.2</v>
      </c>
      <c r="AU47" s="227">
        <f>AN47:AN120+AO47:AO120+AP47:AP120+AQ47:AQ120+AR47:AR120+AS47:AS120+AT47:AT120</f>
        <v>2062.6999999999998</v>
      </c>
      <c r="AV47" s="221">
        <v>80</v>
      </c>
      <c r="AW47" s="221" t="s">
        <v>149</v>
      </c>
      <c r="AX47" s="221" t="s">
        <v>131</v>
      </c>
      <c r="AY47" s="221" t="s">
        <v>137</v>
      </c>
      <c r="AZ47" s="221">
        <v>270</v>
      </c>
      <c r="BA47" s="221">
        <v>5</v>
      </c>
      <c r="BB47" s="221">
        <v>20</v>
      </c>
      <c r="BC47" s="221">
        <v>23</v>
      </c>
      <c r="BD47" s="295"/>
      <c r="BE47" s="295"/>
      <c r="BF47" s="221">
        <f>I47+J47+K47</f>
        <v>345.6</v>
      </c>
      <c r="BG47" s="221">
        <v>0</v>
      </c>
      <c r="BH47" s="221">
        <v>0</v>
      </c>
      <c r="BI47" s="221">
        <v>0</v>
      </c>
      <c r="BJ47" s="221">
        <v>0</v>
      </c>
      <c r="BK47" s="226">
        <v>878.6</v>
      </c>
      <c r="BL47" s="226">
        <v>1135.3</v>
      </c>
      <c r="BM47" s="221">
        <v>9.7200000000000006</v>
      </c>
    </row>
    <row r="48" spans="1:66" ht="9.9499999999999993" customHeight="1">
      <c r="A48" s="60">
        <v>28</v>
      </c>
      <c r="B48" s="60" t="s">
        <v>162</v>
      </c>
      <c r="C48" s="276">
        <v>9</v>
      </c>
      <c r="D48" s="206">
        <v>1933</v>
      </c>
      <c r="E48" s="206">
        <v>2</v>
      </c>
      <c r="F48" s="206">
        <v>2</v>
      </c>
      <c r="G48" s="206">
        <v>17</v>
      </c>
      <c r="H48" s="206">
        <v>0</v>
      </c>
      <c r="I48" s="225">
        <v>57.6</v>
      </c>
      <c r="J48" s="221">
        <v>0</v>
      </c>
      <c r="K48" s="221">
        <v>0</v>
      </c>
      <c r="L48" s="225">
        <v>0</v>
      </c>
      <c r="M48" s="225">
        <v>0</v>
      </c>
      <c r="N48" s="221">
        <v>0</v>
      </c>
      <c r="O48" s="221">
        <v>0</v>
      </c>
      <c r="P48" s="221">
        <v>0</v>
      </c>
      <c r="Q48" s="225">
        <v>518.29999999999995</v>
      </c>
      <c r="R48" s="225">
        <v>0</v>
      </c>
      <c r="S48" s="218">
        <f t="shared" si="17"/>
        <v>518.29999999999995</v>
      </c>
      <c r="T48" s="218">
        <f t="shared" si="18"/>
        <v>57.6</v>
      </c>
      <c r="U48" s="218">
        <f t="shared" si="19"/>
        <v>575.9</v>
      </c>
      <c r="V48" s="225">
        <v>524</v>
      </c>
      <c r="W48" s="225">
        <v>2258</v>
      </c>
      <c r="X48" s="225">
        <v>6.8</v>
      </c>
      <c r="Y48" s="225"/>
      <c r="Z48" s="307" t="s">
        <v>128</v>
      </c>
      <c r="AA48" s="307" t="s">
        <v>129</v>
      </c>
      <c r="AB48" s="221" t="s">
        <v>131</v>
      </c>
      <c r="AC48" s="221" t="s">
        <v>142</v>
      </c>
      <c r="AD48" s="307" t="s">
        <v>109</v>
      </c>
      <c r="AE48" s="225"/>
      <c r="AF48" s="225">
        <v>464.3</v>
      </c>
      <c r="AG48" s="221">
        <v>0</v>
      </c>
      <c r="AH48" s="225"/>
      <c r="AI48" s="225" t="s">
        <v>144</v>
      </c>
      <c r="AJ48" s="225" t="s">
        <v>145</v>
      </c>
      <c r="AK48" s="225" t="s">
        <v>157</v>
      </c>
      <c r="AL48" s="221" t="s">
        <v>158</v>
      </c>
      <c r="AM48" s="225">
        <v>1118</v>
      </c>
      <c r="AN48" s="225"/>
      <c r="AO48" s="225"/>
      <c r="AP48" s="225">
        <v>12</v>
      </c>
      <c r="AQ48" s="225"/>
      <c r="AR48" s="225">
        <v>774</v>
      </c>
      <c r="AS48" s="225"/>
      <c r="AT48" s="225"/>
      <c r="AU48" s="227">
        <f>AN48:AN122+AO48:AO122+AP48:AP122+AQ48:AQ122+AR48:AR122+AS48:AS122+AT48:AT122</f>
        <v>786</v>
      </c>
      <c r="AV48" s="225">
        <v>27</v>
      </c>
      <c r="AW48" s="221" t="s">
        <v>149</v>
      </c>
      <c r="AX48" s="221" t="s">
        <v>131</v>
      </c>
      <c r="AY48" s="221" t="s">
        <v>137</v>
      </c>
      <c r="AZ48" s="221">
        <v>60</v>
      </c>
      <c r="BA48" s="221">
        <v>12</v>
      </c>
      <c r="BB48" s="221">
        <v>4</v>
      </c>
      <c r="BC48" s="221">
        <v>1</v>
      </c>
      <c r="BD48" s="295"/>
      <c r="BE48" s="295"/>
      <c r="BF48" s="221">
        <f>I48+J48+K48</f>
        <v>57.6</v>
      </c>
      <c r="BG48" s="221">
        <v>0</v>
      </c>
      <c r="BH48" s="221">
        <v>0</v>
      </c>
      <c r="BI48" s="221">
        <v>0</v>
      </c>
      <c r="BJ48" s="221">
        <v>0</v>
      </c>
      <c r="BK48" s="226">
        <v>0</v>
      </c>
      <c r="BL48" s="226">
        <v>332</v>
      </c>
      <c r="BM48" s="221">
        <v>0</v>
      </c>
    </row>
    <row r="49" spans="1:65" ht="9.9499999999999993" customHeight="1">
      <c r="A49" s="60">
        <v>29</v>
      </c>
      <c r="B49" s="60" t="s">
        <v>162</v>
      </c>
      <c r="C49" s="277">
        <v>16</v>
      </c>
      <c r="D49" s="206">
        <v>1974</v>
      </c>
      <c r="E49" s="206">
        <v>5</v>
      </c>
      <c r="F49" s="206">
        <v>4</v>
      </c>
      <c r="G49" s="206">
        <v>56</v>
      </c>
      <c r="H49" s="311">
        <v>0</v>
      </c>
      <c r="I49" s="225">
        <v>269.7</v>
      </c>
      <c r="J49" s="298">
        <v>0</v>
      </c>
      <c r="K49" s="298">
        <v>0</v>
      </c>
      <c r="L49" s="225">
        <v>694</v>
      </c>
      <c r="M49" s="221">
        <v>694</v>
      </c>
      <c r="N49" s="221">
        <v>0</v>
      </c>
      <c r="O49" s="221">
        <v>0</v>
      </c>
      <c r="P49" s="221">
        <v>0</v>
      </c>
      <c r="Q49" s="225">
        <v>2663.8</v>
      </c>
      <c r="R49" s="309">
        <v>749.9</v>
      </c>
      <c r="S49" s="218">
        <f t="shared" si="17"/>
        <v>3413.7000000000003</v>
      </c>
      <c r="T49" s="218">
        <f t="shared" si="18"/>
        <v>269.7</v>
      </c>
      <c r="U49" s="218">
        <f t="shared" si="19"/>
        <v>4377.3999999999996</v>
      </c>
      <c r="V49" s="225">
        <v>3407.1</v>
      </c>
      <c r="W49" s="225">
        <v>2665.3</v>
      </c>
      <c r="X49" s="225"/>
      <c r="Y49" s="225"/>
      <c r="Z49" s="307" t="s">
        <v>128</v>
      </c>
      <c r="AA49" s="307" t="s">
        <v>129</v>
      </c>
      <c r="AB49" s="221" t="s">
        <v>130</v>
      </c>
      <c r="AC49" s="221" t="s">
        <v>131</v>
      </c>
      <c r="AD49" s="307" t="s">
        <v>109</v>
      </c>
      <c r="AE49" s="225">
        <v>947</v>
      </c>
      <c r="AF49" s="221">
        <v>0</v>
      </c>
      <c r="AG49" s="221">
        <v>0</v>
      </c>
      <c r="AH49" s="221">
        <v>0</v>
      </c>
      <c r="AI49" s="225" t="s">
        <v>161</v>
      </c>
      <c r="AJ49" s="225" t="s">
        <v>133</v>
      </c>
      <c r="AK49" s="225" t="s">
        <v>134</v>
      </c>
      <c r="AL49" s="221" t="s">
        <v>158</v>
      </c>
      <c r="AM49" s="225">
        <v>3214</v>
      </c>
      <c r="AN49" s="227">
        <v>381.5</v>
      </c>
      <c r="AO49" s="227">
        <v>78</v>
      </c>
      <c r="AP49" s="227">
        <v>98.2</v>
      </c>
      <c r="AQ49" s="227"/>
      <c r="AR49" s="227">
        <v>1092</v>
      </c>
      <c r="AS49" s="227"/>
      <c r="AT49" s="227">
        <v>358</v>
      </c>
      <c r="AU49" s="227">
        <f>AN49:AN115+AO49:AO115+AP49:AP115+AQ49:AQ115+AR49:AR115+AS49:AS115+AT49:AT115</f>
        <v>2007.7</v>
      </c>
      <c r="AV49" s="225">
        <v>107</v>
      </c>
      <c r="AW49" s="221" t="s">
        <v>136</v>
      </c>
      <c r="AX49" s="221" t="s">
        <v>131</v>
      </c>
      <c r="AY49" s="221" t="s">
        <v>137</v>
      </c>
      <c r="AZ49" s="221">
        <v>180</v>
      </c>
      <c r="BA49" s="221">
        <v>16</v>
      </c>
      <c r="BB49" s="221">
        <v>8</v>
      </c>
      <c r="BC49" s="221">
        <v>24</v>
      </c>
      <c r="BD49" s="295">
        <v>8</v>
      </c>
      <c r="BE49" s="295"/>
      <c r="BF49" s="221">
        <f>I49+J49+K49</f>
        <v>269.7</v>
      </c>
      <c r="BG49" s="221">
        <v>0</v>
      </c>
      <c r="BH49" s="221">
        <v>0</v>
      </c>
      <c r="BI49" s="221">
        <v>0</v>
      </c>
      <c r="BJ49" s="221">
        <v>0</v>
      </c>
      <c r="BK49" s="295">
        <v>694</v>
      </c>
      <c r="BL49" s="226">
        <v>0</v>
      </c>
      <c r="BM49" s="221">
        <v>12.92</v>
      </c>
    </row>
    <row r="50" spans="1:65" ht="9.9499999999999993" customHeight="1">
      <c r="A50" s="60">
        <v>30</v>
      </c>
      <c r="B50" s="60" t="s">
        <v>162</v>
      </c>
      <c r="C50" s="276">
        <v>18</v>
      </c>
      <c r="D50" s="206">
        <v>1975</v>
      </c>
      <c r="E50" s="206">
        <v>5</v>
      </c>
      <c r="F50" s="206">
        <v>4</v>
      </c>
      <c r="G50" s="206">
        <v>60</v>
      </c>
      <c r="H50" s="206">
        <v>0</v>
      </c>
      <c r="I50" s="225">
        <v>306.2</v>
      </c>
      <c r="J50" s="221">
        <v>0</v>
      </c>
      <c r="K50" s="221">
        <v>0</v>
      </c>
      <c r="L50" s="225">
        <v>561.20000000000005</v>
      </c>
      <c r="M50" s="225">
        <v>561.20000000000005</v>
      </c>
      <c r="N50" s="221">
        <v>0</v>
      </c>
      <c r="O50" s="221">
        <v>0</v>
      </c>
      <c r="P50" s="221">
        <v>0</v>
      </c>
      <c r="Q50" s="225">
        <v>2717</v>
      </c>
      <c r="R50" s="225">
        <v>0</v>
      </c>
      <c r="S50" s="218">
        <f t="shared" si="17"/>
        <v>2717</v>
      </c>
      <c r="T50" s="218">
        <f t="shared" si="18"/>
        <v>306.2</v>
      </c>
      <c r="U50" s="218">
        <f t="shared" si="19"/>
        <v>3584.4</v>
      </c>
      <c r="V50" s="225">
        <v>2717.1</v>
      </c>
      <c r="W50" s="225">
        <v>10984</v>
      </c>
      <c r="X50" s="225"/>
      <c r="Y50" s="225"/>
      <c r="Z50" s="307" t="s">
        <v>128</v>
      </c>
      <c r="AA50" s="307" t="s">
        <v>129</v>
      </c>
      <c r="AB50" s="221" t="s">
        <v>130</v>
      </c>
      <c r="AC50" s="221" t="s">
        <v>131</v>
      </c>
      <c r="AD50" s="307" t="s">
        <v>109</v>
      </c>
      <c r="AE50" s="225">
        <v>696.1</v>
      </c>
      <c r="AF50" s="221">
        <v>0</v>
      </c>
      <c r="AG50" s="221">
        <v>0</v>
      </c>
      <c r="AH50" s="221">
        <v>0</v>
      </c>
      <c r="AI50" s="225" t="s">
        <v>132</v>
      </c>
      <c r="AJ50" s="225" t="s">
        <v>133</v>
      </c>
      <c r="AK50" s="225" t="s">
        <v>134</v>
      </c>
      <c r="AL50" s="221" t="s">
        <v>158</v>
      </c>
      <c r="AM50" s="225">
        <v>2314</v>
      </c>
      <c r="AN50" s="227">
        <v>236</v>
      </c>
      <c r="AO50" s="227">
        <v>60</v>
      </c>
      <c r="AP50" s="227">
        <v>105.5</v>
      </c>
      <c r="AQ50" s="227"/>
      <c r="AR50" s="227">
        <v>0</v>
      </c>
      <c r="AS50" s="227"/>
      <c r="AT50" s="227">
        <v>1226</v>
      </c>
      <c r="AU50" s="227">
        <f>AN50:AN116+AO50:AO116+AP50:AP116+AQ50:AQ116+AR50:AR116+AS50:AS116+AT50:AT116</f>
        <v>1627.5</v>
      </c>
      <c r="AV50" s="225">
        <v>97</v>
      </c>
      <c r="AW50" s="221" t="s">
        <v>136</v>
      </c>
      <c r="AX50" s="221" t="s">
        <v>131</v>
      </c>
      <c r="AY50" s="221" t="s">
        <v>137</v>
      </c>
      <c r="AZ50" s="221">
        <v>500</v>
      </c>
      <c r="BA50" s="221">
        <v>10</v>
      </c>
      <c r="BB50" s="221">
        <v>40</v>
      </c>
      <c r="BC50" s="221">
        <v>10</v>
      </c>
      <c r="BD50" s="295"/>
      <c r="BE50" s="295"/>
      <c r="BF50" s="221">
        <f>I50+J50+K50</f>
        <v>306.2</v>
      </c>
      <c r="BG50" s="221">
        <v>0</v>
      </c>
      <c r="BH50" s="221">
        <v>0</v>
      </c>
      <c r="BI50" s="221">
        <v>0</v>
      </c>
      <c r="BJ50" s="221">
        <v>0</v>
      </c>
      <c r="BK50" s="226">
        <v>561.20000000000005</v>
      </c>
      <c r="BL50" s="226">
        <v>0</v>
      </c>
      <c r="BM50" s="221">
        <v>13.2</v>
      </c>
    </row>
    <row r="51" spans="1:65" ht="9.9499999999999993" customHeight="1">
      <c r="A51" s="60">
        <v>31</v>
      </c>
      <c r="B51" s="60" t="s">
        <v>162</v>
      </c>
      <c r="C51" s="276" t="s">
        <v>163</v>
      </c>
      <c r="D51" s="206">
        <v>1976</v>
      </c>
      <c r="E51" s="206">
        <v>5</v>
      </c>
      <c r="F51" s="206">
        <v>4</v>
      </c>
      <c r="G51" s="206">
        <v>59</v>
      </c>
      <c r="H51" s="206">
        <v>0</v>
      </c>
      <c r="I51" s="225">
        <v>285.60000000000002</v>
      </c>
      <c r="J51" s="221">
        <v>0</v>
      </c>
      <c r="K51" s="221">
        <v>0</v>
      </c>
      <c r="L51" s="225">
        <v>544.6</v>
      </c>
      <c r="M51" s="225">
        <v>544.6</v>
      </c>
      <c r="N51" s="221">
        <v>0</v>
      </c>
      <c r="O51" s="221">
        <v>0</v>
      </c>
      <c r="P51" s="221">
        <v>0</v>
      </c>
      <c r="Q51" s="225">
        <v>2649.8</v>
      </c>
      <c r="R51" s="225">
        <v>60</v>
      </c>
      <c r="S51" s="218">
        <f t="shared" si="17"/>
        <v>2709.8</v>
      </c>
      <c r="T51" s="218">
        <f t="shared" si="18"/>
        <v>285.60000000000002</v>
      </c>
      <c r="U51" s="218">
        <f t="shared" si="19"/>
        <v>3540</v>
      </c>
      <c r="V51" s="225">
        <v>2709.4</v>
      </c>
      <c r="W51" s="225">
        <v>11161</v>
      </c>
      <c r="X51" s="225"/>
      <c r="Y51" s="225"/>
      <c r="Z51" s="307" t="s">
        <v>128</v>
      </c>
      <c r="AA51" s="307" t="s">
        <v>129</v>
      </c>
      <c r="AB51" s="221" t="s">
        <v>130</v>
      </c>
      <c r="AC51" s="221" t="s">
        <v>131</v>
      </c>
      <c r="AD51" s="307" t="s">
        <v>109</v>
      </c>
      <c r="AE51" s="225">
        <v>694.3</v>
      </c>
      <c r="AF51" s="221">
        <v>0</v>
      </c>
      <c r="AG51" s="221">
        <v>0</v>
      </c>
      <c r="AH51" s="221">
        <v>0</v>
      </c>
      <c r="AI51" s="225" t="s">
        <v>132</v>
      </c>
      <c r="AJ51" s="225" t="s">
        <v>133</v>
      </c>
      <c r="AK51" s="225" t="s">
        <v>134</v>
      </c>
      <c r="AL51" s="221" t="s">
        <v>158</v>
      </c>
      <c r="AM51" s="225">
        <v>2003</v>
      </c>
      <c r="AN51" s="227">
        <v>233</v>
      </c>
      <c r="AO51" s="227">
        <v>60</v>
      </c>
      <c r="AP51" s="227">
        <v>139</v>
      </c>
      <c r="AQ51" s="227"/>
      <c r="AR51" s="227"/>
      <c r="AS51" s="227"/>
      <c r="AT51" s="227">
        <v>886.3</v>
      </c>
      <c r="AU51" s="227">
        <f>AN51:AN117+AO51:AO117+AP51:AP117+AQ51:AQ117+AR51:AR117+AS51:AS117+AT51:AT117</f>
        <v>1318.3</v>
      </c>
      <c r="AV51" s="225">
        <v>108</v>
      </c>
      <c r="AW51" s="221" t="s">
        <v>136</v>
      </c>
      <c r="AX51" s="221" t="s">
        <v>131</v>
      </c>
      <c r="AY51" s="221" t="s">
        <v>137</v>
      </c>
      <c r="AZ51" s="221">
        <v>300</v>
      </c>
      <c r="BA51" s="221">
        <v>10</v>
      </c>
      <c r="BB51" s="221">
        <v>40</v>
      </c>
      <c r="BC51" s="221">
        <v>9</v>
      </c>
      <c r="BD51" s="295"/>
      <c r="BE51" s="295"/>
      <c r="BF51" s="221">
        <f>I51+J51+K51</f>
        <v>285.60000000000002</v>
      </c>
      <c r="BG51" s="221">
        <v>0</v>
      </c>
      <c r="BH51" s="221">
        <v>0</v>
      </c>
      <c r="BI51" s="221">
        <v>0</v>
      </c>
      <c r="BJ51" s="221">
        <v>0</v>
      </c>
      <c r="BK51" s="226">
        <v>544.6</v>
      </c>
      <c r="BL51" s="226">
        <v>0</v>
      </c>
      <c r="BM51" s="221">
        <v>13.16</v>
      </c>
    </row>
    <row r="52" spans="1:65" ht="9.9499999999999993" customHeight="1">
      <c r="A52" s="60">
        <v>32</v>
      </c>
      <c r="B52" s="60" t="s">
        <v>174</v>
      </c>
      <c r="C52" s="276">
        <v>57</v>
      </c>
      <c r="D52" s="206">
        <v>1961</v>
      </c>
      <c r="E52" s="206">
        <v>2</v>
      </c>
      <c r="F52" s="206">
        <v>2</v>
      </c>
      <c r="G52" s="206">
        <v>16</v>
      </c>
      <c r="H52" s="206">
        <v>0</v>
      </c>
      <c r="I52" s="225">
        <v>55.9</v>
      </c>
      <c r="J52" s="221">
        <v>0</v>
      </c>
      <c r="K52" s="221">
        <v>0</v>
      </c>
      <c r="L52" s="225">
        <v>295.2</v>
      </c>
      <c r="M52" s="225">
        <v>295.2</v>
      </c>
      <c r="N52" s="221">
        <v>0</v>
      </c>
      <c r="O52" s="221">
        <v>0</v>
      </c>
      <c r="P52" s="221">
        <v>0</v>
      </c>
      <c r="Q52" s="225">
        <v>644.70000000000005</v>
      </c>
      <c r="R52" s="225">
        <v>0</v>
      </c>
      <c r="S52" s="218">
        <f t="shared" si="17"/>
        <v>644.70000000000005</v>
      </c>
      <c r="T52" s="218">
        <f t="shared" si="18"/>
        <v>55.9</v>
      </c>
      <c r="U52" s="218">
        <f t="shared" si="19"/>
        <v>995.8</v>
      </c>
      <c r="V52" s="225">
        <v>644.70000000000005</v>
      </c>
      <c r="W52" s="225">
        <v>3300</v>
      </c>
      <c r="X52" s="225">
        <v>8.1</v>
      </c>
      <c r="Y52" s="225"/>
      <c r="Z52" s="307" t="s">
        <v>128</v>
      </c>
      <c r="AA52" s="307" t="s">
        <v>129</v>
      </c>
      <c r="AB52" s="221" t="s">
        <v>130</v>
      </c>
      <c r="AC52" s="221" t="s">
        <v>131</v>
      </c>
      <c r="AD52" s="307" t="s">
        <v>109</v>
      </c>
      <c r="AE52" s="225"/>
      <c r="AF52" s="225">
        <v>567.4</v>
      </c>
      <c r="AG52" s="225"/>
      <c r="AH52" s="309"/>
      <c r="AI52" s="225" t="s">
        <v>132</v>
      </c>
      <c r="AJ52" s="225" t="s">
        <v>133</v>
      </c>
      <c r="AK52" s="225" t="s">
        <v>157</v>
      </c>
      <c r="AL52" s="221" t="s">
        <v>158</v>
      </c>
      <c r="AM52" s="225">
        <v>2397</v>
      </c>
      <c r="AN52" s="225"/>
      <c r="AO52" s="225"/>
      <c r="AP52" s="225">
        <v>74.7</v>
      </c>
      <c r="AQ52" s="225"/>
      <c r="AR52" s="225">
        <v>1919.9</v>
      </c>
      <c r="AS52" s="225"/>
      <c r="AT52" s="225"/>
      <c r="AU52" s="227">
        <f>AN52:AN164+AO52:AO164+AP52:AP164+AQ52:AQ164+AR52:AR164+AS52:AS164+AT52:AT164</f>
        <v>1994.6000000000001</v>
      </c>
      <c r="AV52" s="225">
        <v>28</v>
      </c>
      <c r="AW52" s="221" t="s">
        <v>136</v>
      </c>
      <c r="AX52" s="221" t="s">
        <v>131</v>
      </c>
      <c r="AY52" s="221" t="s">
        <v>137</v>
      </c>
      <c r="AZ52" s="221">
        <v>50</v>
      </c>
      <c r="BA52" s="221">
        <v>4</v>
      </c>
      <c r="BB52" s="221">
        <v>12</v>
      </c>
      <c r="BC52" s="221"/>
      <c r="BD52" s="295"/>
      <c r="BE52" s="295"/>
      <c r="BF52" s="221">
        <f>I52+J52+K52</f>
        <v>55.9</v>
      </c>
      <c r="BG52" s="221">
        <v>0</v>
      </c>
      <c r="BH52" s="221">
        <v>0</v>
      </c>
      <c r="BI52" s="221">
        <v>0</v>
      </c>
      <c r="BJ52" s="221">
        <v>0</v>
      </c>
      <c r="BK52" s="226">
        <v>295.2</v>
      </c>
      <c r="BL52" s="226">
        <v>402.4</v>
      </c>
      <c r="BM52" s="221">
        <v>0</v>
      </c>
    </row>
    <row r="53" spans="1:65" ht="9.9499999999999993" customHeight="1">
      <c r="A53" s="60">
        <v>33</v>
      </c>
      <c r="B53" s="60" t="s">
        <v>164</v>
      </c>
      <c r="C53" s="276">
        <v>6</v>
      </c>
      <c r="D53" s="206">
        <v>1986</v>
      </c>
      <c r="E53" s="206">
        <v>2</v>
      </c>
      <c r="F53" s="206">
        <v>2</v>
      </c>
      <c r="G53" s="206">
        <v>8</v>
      </c>
      <c r="H53" s="206">
        <v>0</v>
      </c>
      <c r="I53" s="312">
        <v>31.5</v>
      </c>
      <c r="J53" s="298">
        <v>0</v>
      </c>
      <c r="K53" s="221">
        <v>0</v>
      </c>
      <c r="L53" s="225">
        <v>313.8</v>
      </c>
      <c r="M53" s="225">
        <v>313.8</v>
      </c>
      <c r="N53" s="221">
        <v>0</v>
      </c>
      <c r="O53" s="221">
        <v>0</v>
      </c>
      <c r="P53" s="221">
        <v>0</v>
      </c>
      <c r="Q53" s="225">
        <v>573.5</v>
      </c>
      <c r="R53" s="225">
        <v>0</v>
      </c>
      <c r="S53" s="218">
        <f t="shared" si="17"/>
        <v>573.5</v>
      </c>
      <c r="T53" s="218">
        <f t="shared" si="18"/>
        <v>31.5</v>
      </c>
      <c r="U53" s="218">
        <f t="shared" si="19"/>
        <v>918.8</v>
      </c>
      <c r="V53" s="225">
        <v>573.79999999999995</v>
      </c>
      <c r="W53" s="225">
        <v>3636</v>
      </c>
      <c r="X53" s="225">
        <v>9.1999999999999993</v>
      </c>
      <c r="Y53" s="225"/>
      <c r="Z53" s="307" t="s">
        <v>128</v>
      </c>
      <c r="AA53" s="307" t="s">
        <v>129</v>
      </c>
      <c r="AB53" s="221" t="s">
        <v>130</v>
      </c>
      <c r="AC53" s="221" t="s">
        <v>131</v>
      </c>
      <c r="AD53" s="307" t="s">
        <v>109</v>
      </c>
      <c r="AE53" s="225"/>
      <c r="AF53" s="225">
        <v>514</v>
      </c>
      <c r="AG53" s="221">
        <v>0</v>
      </c>
      <c r="AH53" s="221">
        <v>0</v>
      </c>
      <c r="AI53" s="225" t="s">
        <v>165</v>
      </c>
      <c r="AJ53" s="225" t="s">
        <v>133</v>
      </c>
      <c r="AK53" s="225" t="s">
        <v>157</v>
      </c>
      <c r="AL53" s="221" t="s">
        <v>135</v>
      </c>
      <c r="AM53" s="225"/>
      <c r="AN53" s="227">
        <v>138</v>
      </c>
      <c r="AO53" s="227">
        <v>12</v>
      </c>
      <c r="AP53" s="227">
        <v>64</v>
      </c>
      <c r="AQ53" s="227"/>
      <c r="AR53" s="227">
        <v>838</v>
      </c>
      <c r="AS53" s="227"/>
      <c r="AT53" s="227"/>
      <c r="AU53" s="227">
        <f>AN53:AN119+AO53:AO119+AP53:AP119+AQ53:AQ119+AR53:AR119+AS53:AS119+AT53:AT119</f>
        <v>1052</v>
      </c>
      <c r="AV53" s="225">
        <v>28</v>
      </c>
      <c r="AW53" s="221" t="s">
        <v>136</v>
      </c>
      <c r="AX53" s="221" t="s">
        <v>131</v>
      </c>
      <c r="AY53" s="221" t="s">
        <v>137</v>
      </c>
      <c r="AZ53" s="221">
        <v>620</v>
      </c>
      <c r="BA53" s="221"/>
      <c r="BB53" s="221"/>
      <c r="BC53" s="221">
        <v>4</v>
      </c>
      <c r="BD53" s="295">
        <v>4</v>
      </c>
      <c r="BE53" s="295"/>
      <c r="BF53" s="221">
        <f>I53+J53+K53</f>
        <v>31.5</v>
      </c>
      <c r="BG53" s="221">
        <v>0</v>
      </c>
      <c r="BH53" s="221">
        <v>0</v>
      </c>
      <c r="BI53" s="221">
        <v>0</v>
      </c>
      <c r="BJ53" s="221">
        <v>0</v>
      </c>
      <c r="BK53" s="226">
        <v>313.8</v>
      </c>
      <c r="BL53" s="226">
        <v>403</v>
      </c>
      <c r="BM53" s="221">
        <v>3.24</v>
      </c>
    </row>
    <row r="54" spans="1:65" ht="9.9499999999999993" customHeight="1">
      <c r="A54" s="60">
        <v>34</v>
      </c>
      <c r="B54" s="60" t="s">
        <v>168</v>
      </c>
      <c r="C54" s="276">
        <v>3</v>
      </c>
      <c r="D54" s="206">
        <v>1968</v>
      </c>
      <c r="E54" s="206">
        <v>2</v>
      </c>
      <c r="F54" s="206">
        <v>3</v>
      </c>
      <c r="G54" s="206">
        <v>20</v>
      </c>
      <c r="H54" s="206">
        <v>0</v>
      </c>
      <c r="I54" s="225">
        <v>95</v>
      </c>
      <c r="J54" s="221">
        <v>0</v>
      </c>
      <c r="K54" s="221">
        <v>0</v>
      </c>
      <c r="L54" s="225">
        <v>264.89999999999998</v>
      </c>
      <c r="M54" s="225">
        <v>264.89999999999998</v>
      </c>
      <c r="N54" s="221">
        <v>0</v>
      </c>
      <c r="O54" s="221">
        <v>0</v>
      </c>
      <c r="P54" s="221">
        <v>0</v>
      </c>
      <c r="Q54" s="225">
        <v>951.7</v>
      </c>
      <c r="R54" s="225">
        <v>0</v>
      </c>
      <c r="S54" s="218">
        <f t="shared" si="17"/>
        <v>951.7</v>
      </c>
      <c r="T54" s="218">
        <f t="shared" si="18"/>
        <v>95</v>
      </c>
      <c r="U54" s="218">
        <f t="shared" si="19"/>
        <v>1311.6</v>
      </c>
      <c r="V54" s="225">
        <v>954.1</v>
      </c>
      <c r="W54" s="225">
        <v>4165</v>
      </c>
      <c r="X54" s="225"/>
      <c r="Y54" s="225"/>
      <c r="Z54" s="307" t="s">
        <v>128</v>
      </c>
      <c r="AA54" s="307" t="s">
        <v>129</v>
      </c>
      <c r="AB54" s="221" t="s">
        <v>130</v>
      </c>
      <c r="AC54" s="221" t="s">
        <v>131</v>
      </c>
      <c r="AD54" s="307" t="s">
        <v>109</v>
      </c>
      <c r="AE54" s="225"/>
      <c r="AF54" s="225">
        <v>977</v>
      </c>
      <c r="AG54" s="221">
        <v>0</v>
      </c>
      <c r="AH54" s="225"/>
      <c r="AI54" s="225" t="s">
        <v>161</v>
      </c>
      <c r="AJ54" s="225" t="s">
        <v>145</v>
      </c>
      <c r="AK54" s="225" t="s">
        <v>157</v>
      </c>
      <c r="AL54" s="225" t="s">
        <v>159</v>
      </c>
      <c r="AM54" s="225">
        <v>1542</v>
      </c>
      <c r="AN54" s="225">
        <v>374</v>
      </c>
      <c r="AO54" s="225"/>
      <c r="AP54" s="225">
        <v>96</v>
      </c>
      <c r="AQ54" s="225"/>
      <c r="AR54" s="225">
        <v>691.7</v>
      </c>
      <c r="AS54" s="225"/>
      <c r="AT54" s="225">
        <v>20</v>
      </c>
      <c r="AU54" s="227">
        <f>AN54:AN154+AO54:AO154+AP54:AP154+AQ54:AQ154+AR54:AR154+AS54:AS154+AT54:AT154</f>
        <v>1181.7</v>
      </c>
      <c r="AV54" s="225">
        <v>41</v>
      </c>
      <c r="AW54" s="221" t="s">
        <v>136</v>
      </c>
      <c r="AX54" s="221" t="s">
        <v>131</v>
      </c>
      <c r="AY54" s="221" t="s">
        <v>137</v>
      </c>
      <c r="AZ54" s="221">
        <v>0</v>
      </c>
      <c r="BA54" s="221">
        <v>4</v>
      </c>
      <c r="BB54" s="221">
        <v>8</v>
      </c>
      <c r="BC54" s="221">
        <v>8</v>
      </c>
      <c r="BD54" s="295"/>
      <c r="BE54" s="295"/>
      <c r="BF54" s="221">
        <f>I54+J54+K54</f>
        <v>95</v>
      </c>
      <c r="BG54" s="221">
        <v>0</v>
      </c>
      <c r="BH54" s="221">
        <v>0</v>
      </c>
      <c r="BI54" s="221">
        <v>0</v>
      </c>
      <c r="BJ54" s="221">
        <v>0</v>
      </c>
      <c r="BK54" s="226">
        <v>264.89999999999998</v>
      </c>
      <c r="BL54" s="226">
        <v>345.8</v>
      </c>
      <c r="BM54" s="221">
        <v>6.2</v>
      </c>
    </row>
    <row r="55" spans="1:65" ht="9.9499999999999993" customHeight="1">
      <c r="A55" s="60">
        <v>35</v>
      </c>
      <c r="B55" s="60" t="s">
        <v>168</v>
      </c>
      <c r="C55" s="276">
        <v>21</v>
      </c>
      <c r="D55" s="206">
        <v>1961</v>
      </c>
      <c r="E55" s="206">
        <v>3</v>
      </c>
      <c r="F55" s="206">
        <v>2</v>
      </c>
      <c r="G55" s="206">
        <v>55</v>
      </c>
      <c r="H55" s="206">
        <v>0</v>
      </c>
      <c r="I55" s="225">
        <v>60.6</v>
      </c>
      <c r="J55" s="221">
        <v>0</v>
      </c>
      <c r="K55" s="221">
        <v>0</v>
      </c>
      <c r="L55" s="225">
        <v>411.7</v>
      </c>
      <c r="M55" s="225">
        <v>411.7</v>
      </c>
      <c r="N55" s="221">
        <v>0</v>
      </c>
      <c r="O55" s="221">
        <v>0</v>
      </c>
      <c r="P55" s="221">
        <v>0</v>
      </c>
      <c r="Q55" s="225">
        <v>757.7</v>
      </c>
      <c r="R55" s="225">
        <v>110.9</v>
      </c>
      <c r="S55" s="218">
        <f t="shared" si="17"/>
        <v>868.6</v>
      </c>
      <c r="T55" s="218">
        <f t="shared" si="18"/>
        <v>60.6</v>
      </c>
      <c r="U55" s="218">
        <f t="shared" si="19"/>
        <v>1340.9</v>
      </c>
      <c r="V55" s="225">
        <v>1199</v>
      </c>
      <c r="W55" s="225">
        <v>6422</v>
      </c>
      <c r="X55" s="225">
        <v>11.9</v>
      </c>
      <c r="Y55" s="225"/>
      <c r="Z55" s="307" t="s">
        <v>128</v>
      </c>
      <c r="AA55" s="307" t="s">
        <v>131</v>
      </c>
      <c r="AB55" s="221" t="s">
        <v>130</v>
      </c>
      <c r="AC55" s="221" t="s">
        <v>131</v>
      </c>
      <c r="AD55" s="307" t="s">
        <v>109</v>
      </c>
      <c r="AE55" s="225"/>
      <c r="AF55" s="225">
        <v>758</v>
      </c>
      <c r="AG55" s="221">
        <v>0</v>
      </c>
      <c r="AH55" s="225"/>
      <c r="AI55" s="225" t="s">
        <v>161</v>
      </c>
      <c r="AJ55" s="225" t="s">
        <v>133</v>
      </c>
      <c r="AK55" s="225" t="s">
        <v>157</v>
      </c>
      <c r="AL55" s="221" t="s">
        <v>158</v>
      </c>
      <c r="AM55" s="225">
        <v>1733</v>
      </c>
      <c r="AN55" s="225">
        <v>326</v>
      </c>
      <c r="AO55" s="225"/>
      <c r="AP55" s="225">
        <v>85</v>
      </c>
      <c r="AQ55" s="225"/>
      <c r="AR55" s="225">
        <v>837.4</v>
      </c>
      <c r="AS55" s="225"/>
      <c r="AT55" s="225"/>
      <c r="AU55" s="227">
        <f>AN55:AN158+AO55:AO158+AP55:AP158+AQ55:AQ158+AR55:AR158+AS55:AS158+AT55:AT158</f>
        <v>1248.4000000000001</v>
      </c>
      <c r="AV55" s="225">
        <v>70</v>
      </c>
      <c r="AW55" s="221" t="s">
        <v>149</v>
      </c>
      <c r="AX55" s="221" t="s">
        <v>131</v>
      </c>
      <c r="AY55" s="221" t="s">
        <v>137</v>
      </c>
      <c r="AZ55" s="221">
        <v>8</v>
      </c>
      <c r="BA55" s="221">
        <v>49</v>
      </c>
      <c r="BB55" s="221">
        <v>6</v>
      </c>
      <c r="BC55" s="221"/>
      <c r="BD55" s="295"/>
      <c r="BE55" s="295"/>
      <c r="BF55" s="221">
        <f>I55+J55+K55</f>
        <v>60.6</v>
      </c>
      <c r="BG55" s="221">
        <v>0</v>
      </c>
      <c r="BH55" s="221">
        <v>0</v>
      </c>
      <c r="BI55" s="221">
        <v>0</v>
      </c>
      <c r="BJ55" s="221">
        <v>0</v>
      </c>
      <c r="BK55" s="226">
        <v>411.7</v>
      </c>
      <c r="BL55" s="226">
        <v>537.6</v>
      </c>
      <c r="BM55" s="221">
        <v>3.96</v>
      </c>
    </row>
    <row r="56" spans="1:65" ht="9.9499999999999993" customHeight="1">
      <c r="A56" s="60">
        <v>36</v>
      </c>
      <c r="B56" s="60" t="s">
        <v>168</v>
      </c>
      <c r="C56" s="276">
        <v>23</v>
      </c>
      <c r="D56" s="206">
        <v>1960</v>
      </c>
      <c r="E56" s="206">
        <v>3</v>
      </c>
      <c r="F56" s="206">
        <v>3</v>
      </c>
      <c r="G56" s="206">
        <v>53</v>
      </c>
      <c r="H56" s="206">
        <v>0</v>
      </c>
      <c r="I56" s="225">
        <v>98.4</v>
      </c>
      <c r="J56" s="221">
        <v>0</v>
      </c>
      <c r="K56" s="221">
        <v>0</v>
      </c>
      <c r="L56" s="225">
        <v>402.4</v>
      </c>
      <c r="M56" s="225">
        <v>402.4</v>
      </c>
      <c r="N56" s="221">
        <v>0</v>
      </c>
      <c r="O56" s="221">
        <v>0</v>
      </c>
      <c r="P56" s="221">
        <v>0</v>
      </c>
      <c r="Q56" s="225">
        <v>884.5</v>
      </c>
      <c r="R56" s="225">
        <v>0</v>
      </c>
      <c r="S56" s="218">
        <f t="shared" si="17"/>
        <v>884.5</v>
      </c>
      <c r="T56" s="218">
        <f t="shared" si="18"/>
        <v>98.4</v>
      </c>
      <c r="U56" s="218">
        <f t="shared" si="19"/>
        <v>1385.3</v>
      </c>
      <c r="V56" s="225">
        <v>886</v>
      </c>
      <c r="W56" s="225">
        <v>6548</v>
      </c>
      <c r="X56" s="225">
        <v>12</v>
      </c>
      <c r="Y56" s="225"/>
      <c r="Z56" s="307" t="s">
        <v>128</v>
      </c>
      <c r="AA56" s="307" t="s">
        <v>129</v>
      </c>
      <c r="AB56" s="221" t="s">
        <v>130</v>
      </c>
      <c r="AC56" s="221" t="s">
        <v>131</v>
      </c>
      <c r="AD56" s="307" t="s">
        <v>109</v>
      </c>
      <c r="AE56" s="225"/>
      <c r="AF56" s="225">
        <v>769.4</v>
      </c>
      <c r="AG56" s="221">
        <v>0</v>
      </c>
      <c r="AH56" s="225"/>
      <c r="AI56" s="225" t="s">
        <v>161</v>
      </c>
      <c r="AJ56" s="225" t="s">
        <v>133</v>
      </c>
      <c r="AK56" s="225" t="s">
        <v>157</v>
      </c>
      <c r="AL56" s="221" t="s">
        <v>158</v>
      </c>
      <c r="AM56" s="225">
        <v>1872</v>
      </c>
      <c r="AN56" s="225">
        <v>227</v>
      </c>
      <c r="AO56" s="221"/>
      <c r="AP56" s="225">
        <v>88</v>
      </c>
      <c r="AQ56" s="225"/>
      <c r="AR56" s="225">
        <v>1011.3</v>
      </c>
      <c r="AS56" s="225"/>
      <c r="AT56" s="225"/>
      <c r="AU56" s="227">
        <f>AN56:AN160+AO56:AO160+AP56:AP160+AQ56:AQ160+AR56:AR160+AS56:AS160+AT56:AT160</f>
        <v>1326.3</v>
      </c>
      <c r="AV56" s="225">
        <v>78</v>
      </c>
      <c r="AW56" s="221" t="s">
        <v>149</v>
      </c>
      <c r="AX56" s="221" t="s">
        <v>131</v>
      </c>
      <c r="AY56" s="221" t="s">
        <v>137</v>
      </c>
      <c r="AZ56" s="221">
        <v>4</v>
      </c>
      <c r="BA56" s="221">
        <v>44</v>
      </c>
      <c r="BB56" s="221">
        <v>10</v>
      </c>
      <c r="BC56" s="221">
        <v>1</v>
      </c>
      <c r="BD56" s="295"/>
      <c r="BE56" s="295"/>
      <c r="BF56" s="221">
        <f>I56+J56+K56</f>
        <v>98.4</v>
      </c>
      <c r="BG56" s="221">
        <v>0</v>
      </c>
      <c r="BH56" s="221">
        <v>0</v>
      </c>
      <c r="BI56" s="221">
        <v>0</v>
      </c>
      <c r="BJ56" s="221">
        <v>0</v>
      </c>
      <c r="BK56" s="226">
        <v>402.4</v>
      </c>
      <c r="BL56" s="226">
        <v>545.70000000000005</v>
      </c>
      <c r="BM56" s="221">
        <v>3.96</v>
      </c>
    </row>
    <row r="57" spans="1:65" ht="9.9499999999999993" customHeight="1">
      <c r="A57" s="60">
        <v>37</v>
      </c>
      <c r="B57" s="60" t="s">
        <v>168</v>
      </c>
      <c r="C57" s="276">
        <v>24</v>
      </c>
      <c r="D57" s="206">
        <v>1953</v>
      </c>
      <c r="E57" s="206">
        <v>2</v>
      </c>
      <c r="F57" s="206">
        <v>2</v>
      </c>
      <c r="G57" s="206">
        <v>12</v>
      </c>
      <c r="H57" s="206">
        <v>0</v>
      </c>
      <c r="I57" s="225">
        <v>82.6</v>
      </c>
      <c r="J57" s="221">
        <v>0</v>
      </c>
      <c r="K57" s="221">
        <v>0</v>
      </c>
      <c r="L57" s="225">
        <v>0</v>
      </c>
      <c r="M57" s="225">
        <v>0</v>
      </c>
      <c r="N57" s="221">
        <v>0</v>
      </c>
      <c r="O57" s="221">
        <v>0</v>
      </c>
      <c r="P57" s="221">
        <v>0</v>
      </c>
      <c r="Q57" s="225">
        <v>617</v>
      </c>
      <c r="R57" s="225">
        <v>0</v>
      </c>
      <c r="S57" s="218">
        <f t="shared" si="17"/>
        <v>617</v>
      </c>
      <c r="T57" s="218">
        <f t="shared" si="18"/>
        <v>82.6</v>
      </c>
      <c r="U57" s="218">
        <f t="shared" si="19"/>
        <v>699.6</v>
      </c>
      <c r="V57" s="309">
        <v>619.29999999999995</v>
      </c>
      <c r="W57" s="225">
        <v>3406</v>
      </c>
      <c r="X57" s="225">
        <v>7</v>
      </c>
      <c r="Y57" s="225"/>
      <c r="Z57" s="307" t="s">
        <v>128</v>
      </c>
      <c r="AA57" s="307" t="s">
        <v>129</v>
      </c>
      <c r="AB57" s="221" t="s">
        <v>130</v>
      </c>
      <c r="AC57" s="221" t="s">
        <v>131</v>
      </c>
      <c r="AD57" s="307" t="s">
        <v>109</v>
      </c>
      <c r="AE57" s="225"/>
      <c r="AF57" s="225">
        <v>686.1</v>
      </c>
      <c r="AG57" s="221">
        <v>0</v>
      </c>
      <c r="AH57" s="225"/>
      <c r="AI57" s="225" t="s">
        <v>156</v>
      </c>
      <c r="AJ57" s="225" t="s">
        <v>145</v>
      </c>
      <c r="AK57" s="225" t="s">
        <v>157</v>
      </c>
      <c r="AL57" s="221" t="s">
        <v>158</v>
      </c>
      <c r="AM57" s="225">
        <v>1192</v>
      </c>
      <c r="AN57" s="225"/>
      <c r="AO57" s="225"/>
      <c r="AP57" s="309">
        <v>120</v>
      </c>
      <c r="AQ57" s="225"/>
      <c r="AR57" s="225">
        <v>393</v>
      </c>
      <c r="AS57" s="225">
        <v>192.4</v>
      </c>
      <c r="AT57" s="225"/>
      <c r="AU57" s="227">
        <f>AN57:AN161+AO57:AO161+AP57:AP161+AQ57:AQ161+AR57:AR161+AS57:AS161+AT57:AT161</f>
        <v>705.4</v>
      </c>
      <c r="AV57" s="225">
        <v>32</v>
      </c>
      <c r="AW57" s="221" t="s">
        <v>149</v>
      </c>
      <c r="AX57" s="221" t="s">
        <v>131</v>
      </c>
      <c r="AY57" s="221" t="s">
        <v>137</v>
      </c>
      <c r="AZ57" s="221">
        <v>100</v>
      </c>
      <c r="BA57" s="221"/>
      <c r="BB57" s="221">
        <v>8</v>
      </c>
      <c r="BC57" s="221">
        <v>4</v>
      </c>
      <c r="BD57" s="295"/>
      <c r="BE57" s="295"/>
      <c r="BF57" s="221">
        <f>I57+J57+K57</f>
        <v>82.6</v>
      </c>
      <c r="BG57" s="221">
        <v>0</v>
      </c>
      <c r="BH57" s="221">
        <v>0</v>
      </c>
      <c r="BI57" s="221">
        <v>0</v>
      </c>
      <c r="BJ57" s="221">
        <v>0</v>
      </c>
      <c r="BK57" s="226">
        <v>0</v>
      </c>
      <c r="BL57" s="226">
        <v>500.8</v>
      </c>
      <c r="BM57" s="221">
        <v>4.68</v>
      </c>
    </row>
    <row r="58" spans="1:65" ht="9.9499999999999993" customHeight="1">
      <c r="A58" s="60">
        <v>38</v>
      </c>
      <c r="B58" s="60" t="s">
        <v>179</v>
      </c>
      <c r="C58" s="276" t="s">
        <v>180</v>
      </c>
      <c r="D58" s="206">
        <v>1972</v>
      </c>
      <c r="E58" s="206">
        <v>2</v>
      </c>
      <c r="F58" s="206">
        <v>2</v>
      </c>
      <c r="G58" s="206">
        <v>8</v>
      </c>
      <c r="H58" s="206">
        <v>0</v>
      </c>
      <c r="I58" s="225">
        <v>40.799999999999997</v>
      </c>
      <c r="J58" s="221">
        <v>0</v>
      </c>
      <c r="K58" s="221">
        <v>0</v>
      </c>
      <c r="L58" s="225">
        <v>0</v>
      </c>
      <c r="M58" s="225">
        <v>0</v>
      </c>
      <c r="N58" s="221">
        <v>0</v>
      </c>
      <c r="O58" s="221">
        <v>0</v>
      </c>
      <c r="P58" s="221">
        <v>0</v>
      </c>
      <c r="Q58" s="225">
        <v>362.4</v>
      </c>
      <c r="R58" s="225">
        <v>0</v>
      </c>
      <c r="S58" s="218">
        <f t="shared" si="17"/>
        <v>362.4</v>
      </c>
      <c r="T58" s="218">
        <f t="shared" si="18"/>
        <v>40.799999999999997</v>
      </c>
      <c r="U58" s="218">
        <f t="shared" si="19"/>
        <v>403.2</v>
      </c>
      <c r="V58" s="221">
        <v>362.4</v>
      </c>
      <c r="W58" s="225">
        <v>1653</v>
      </c>
      <c r="X58" s="225"/>
      <c r="Y58" s="225"/>
      <c r="Z58" s="307" t="s">
        <v>128</v>
      </c>
      <c r="AA58" s="221" t="s">
        <v>131</v>
      </c>
      <c r="AB58" s="221" t="s">
        <v>131</v>
      </c>
      <c r="AC58" s="221" t="s">
        <v>142</v>
      </c>
      <c r="AD58" s="221" t="s">
        <v>181</v>
      </c>
      <c r="AE58" s="225"/>
      <c r="AF58" s="225">
        <v>285</v>
      </c>
      <c r="AG58" s="225"/>
      <c r="AH58" s="225"/>
      <c r="AI58" s="225" t="s">
        <v>161</v>
      </c>
      <c r="AJ58" s="225" t="s">
        <v>133</v>
      </c>
      <c r="AK58" s="225" t="s">
        <v>157</v>
      </c>
      <c r="AL58" s="221" t="s">
        <v>135</v>
      </c>
      <c r="AM58" s="225">
        <v>935</v>
      </c>
      <c r="AN58" s="225"/>
      <c r="AO58" s="225"/>
      <c r="AP58" s="225">
        <v>75</v>
      </c>
      <c r="AQ58" s="225"/>
      <c r="AR58" s="225">
        <v>575</v>
      </c>
      <c r="AS58" s="225"/>
      <c r="AT58" s="225"/>
      <c r="AU58" s="227">
        <f>AN58:AN176+AO58:AO176+AP58:AP176+AQ58:AQ176+AR58:AR176+AS58:AS176+AT58:AT176</f>
        <v>650</v>
      </c>
      <c r="AV58" s="225">
        <v>11</v>
      </c>
      <c r="AW58" s="221" t="s">
        <v>136</v>
      </c>
      <c r="AX58" s="221" t="s">
        <v>131</v>
      </c>
      <c r="AY58" s="221" t="s">
        <v>137</v>
      </c>
      <c r="AZ58" s="221">
        <v>0</v>
      </c>
      <c r="BA58" s="221"/>
      <c r="BB58" s="221">
        <v>4</v>
      </c>
      <c r="BC58" s="221">
        <v>4</v>
      </c>
      <c r="BD58" s="295"/>
      <c r="BE58" s="295"/>
      <c r="BF58" s="221">
        <f>I58+J58+K58</f>
        <v>40.799999999999997</v>
      </c>
      <c r="BG58" s="221">
        <v>0</v>
      </c>
      <c r="BH58" s="221">
        <v>0</v>
      </c>
      <c r="BI58" s="221">
        <v>0</v>
      </c>
      <c r="BJ58" s="221">
        <v>0</v>
      </c>
      <c r="BK58" s="226">
        <v>0</v>
      </c>
      <c r="BL58" s="226">
        <v>285</v>
      </c>
      <c r="BM58" s="221">
        <v>0</v>
      </c>
    </row>
    <row r="59" spans="1:65" ht="9.9499999999999993" customHeight="1">
      <c r="A59" s="60"/>
      <c r="B59" s="116" t="s">
        <v>236</v>
      </c>
      <c r="C59" s="278"/>
      <c r="D59" s="313"/>
      <c r="E59" s="313"/>
      <c r="F59" s="313">
        <f>SUM(F21:F58)</f>
        <v>88</v>
      </c>
      <c r="G59" s="313">
        <f>SUM(G21:G58)</f>
        <v>1361</v>
      </c>
      <c r="H59" s="313">
        <f t="shared" ref="H59:W59" si="20">SUM(H21:H58)</f>
        <v>0</v>
      </c>
      <c r="I59" s="303">
        <f t="shared" si="20"/>
        <v>4175</v>
      </c>
      <c r="J59" s="303">
        <f t="shared" si="20"/>
        <v>2674.5</v>
      </c>
      <c r="K59" s="303">
        <f t="shared" si="20"/>
        <v>0</v>
      </c>
      <c r="L59" s="303">
        <f t="shared" si="20"/>
        <v>12618.6</v>
      </c>
      <c r="M59" s="303">
        <f t="shared" si="20"/>
        <v>12422.500000000002</v>
      </c>
      <c r="N59" s="303">
        <f t="shared" si="20"/>
        <v>0</v>
      </c>
      <c r="O59" s="303">
        <f t="shared" si="20"/>
        <v>158</v>
      </c>
      <c r="P59" s="303">
        <f t="shared" si="20"/>
        <v>124.2</v>
      </c>
      <c r="Q59" s="303">
        <f t="shared" si="20"/>
        <v>47192.200000000004</v>
      </c>
      <c r="R59" s="303">
        <f t="shared" si="20"/>
        <v>5059.1099999999988</v>
      </c>
      <c r="S59" s="303">
        <f t="shared" si="20"/>
        <v>52533.509999999995</v>
      </c>
      <c r="T59" s="303">
        <f t="shared" si="20"/>
        <v>6849.5000000000009</v>
      </c>
      <c r="U59" s="303">
        <f t="shared" si="20"/>
        <v>71719.410000000018</v>
      </c>
      <c r="V59" s="303">
        <f t="shared" si="20"/>
        <v>55144.100000000006</v>
      </c>
      <c r="W59" s="303">
        <f t="shared" si="20"/>
        <v>253262.3</v>
      </c>
      <c r="X59" s="314"/>
      <c r="Y59" s="314"/>
      <c r="Z59" s="303"/>
      <c r="AA59" s="303"/>
      <c r="AB59" s="303"/>
      <c r="AC59" s="303"/>
      <c r="AD59" s="303"/>
      <c r="AE59" s="303">
        <f t="shared" ref="AE59" si="21">SUM(AE21:AE58)</f>
        <v>8159.8000000000011</v>
      </c>
      <c r="AF59" s="303">
        <f t="shared" ref="AF59" si="22">SUM(AF21:AF58)</f>
        <v>16416.34</v>
      </c>
      <c r="AG59" s="303">
        <f t="shared" ref="AG59" si="23">SUM(AG21:AG58)</f>
        <v>0</v>
      </c>
      <c r="AH59" s="303">
        <f t="shared" ref="AH59" si="24">SUM(AH21:AH58)</f>
        <v>4059.1</v>
      </c>
      <c r="AI59" s="221"/>
      <c r="AJ59" s="221"/>
      <c r="AK59" s="221"/>
      <c r="AL59" s="221"/>
      <c r="AM59" s="303">
        <f>SUM(AM21:AM58)</f>
        <v>74476</v>
      </c>
      <c r="AN59" s="303">
        <f>SUM(AN21:AN58)</f>
        <v>6820.4</v>
      </c>
      <c r="AO59" s="303">
        <f>SUM(AO21:AO58)</f>
        <v>1726.8</v>
      </c>
      <c r="AP59" s="303">
        <f>SUM(AP21:AP58)</f>
        <v>3767.3999999999996</v>
      </c>
      <c r="AQ59" s="303">
        <f>SUM(AQ21:AQ58)</f>
        <v>1574</v>
      </c>
      <c r="AR59" s="303">
        <f>SUM(AR21:AR58)</f>
        <v>36358.200000000012</v>
      </c>
      <c r="AS59" s="303">
        <f>SUM(AS21:AS58)</f>
        <v>2569.8000000000002</v>
      </c>
      <c r="AT59" s="303">
        <f>SUM(AT21:AT58)</f>
        <v>4329.7</v>
      </c>
      <c r="AU59" s="315">
        <f>SUM(AU21:AU58)</f>
        <v>57146.30000000001</v>
      </c>
      <c r="AV59" s="303">
        <f>SUM(AV21:AV58)</f>
        <v>2417</v>
      </c>
      <c r="AW59" s="221"/>
      <c r="AX59" s="221"/>
      <c r="AY59" s="221"/>
      <c r="AZ59" s="303">
        <f>SUM(AZ21:AZ58)</f>
        <v>11088</v>
      </c>
      <c r="BA59" s="303">
        <f>SUM(BA21:BA58)</f>
        <v>693</v>
      </c>
      <c r="BB59" s="303">
        <f>SUM(BB21:BB58)</f>
        <v>399</v>
      </c>
      <c r="BC59" s="303">
        <f>SUM(BC21:BC58)</f>
        <v>175</v>
      </c>
      <c r="BD59" s="316">
        <f>SUM(BD21:BD58)</f>
        <v>43</v>
      </c>
      <c r="BE59" s="316">
        <f>SUM(BE21:BE58)</f>
        <v>1</v>
      </c>
      <c r="BF59" s="316">
        <f>SUM(BF21:BF58)</f>
        <v>6849.5000000000009</v>
      </c>
      <c r="BG59" s="221">
        <v>0</v>
      </c>
      <c r="BH59" s="221">
        <v>0</v>
      </c>
      <c r="BI59" s="221">
        <v>0</v>
      </c>
      <c r="BJ59" s="221">
        <v>0</v>
      </c>
      <c r="BK59" s="316">
        <f t="shared" ref="BK59:BM59" si="25">SUM(BK21:BK58)</f>
        <v>12422.500000000002</v>
      </c>
      <c r="BL59" s="316">
        <f t="shared" si="25"/>
        <v>15182.599999999999</v>
      </c>
      <c r="BM59" s="316">
        <f t="shared" si="25"/>
        <v>114.44</v>
      </c>
    </row>
    <row r="60" spans="1:65" ht="9.9499999999999993" customHeight="1">
      <c r="B60" s="178" t="s">
        <v>183</v>
      </c>
      <c r="C60" s="290"/>
      <c r="D60" s="317"/>
      <c r="E60" s="317"/>
      <c r="F60" s="317"/>
      <c r="G60" s="317"/>
      <c r="H60" s="317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>
        <f>I60+J60+K60</f>
        <v>0</v>
      </c>
      <c r="BG60" s="305"/>
      <c r="BH60" s="305"/>
      <c r="BI60" s="305"/>
      <c r="BJ60" s="305"/>
      <c r="BK60" s="305"/>
      <c r="BL60" s="305"/>
      <c r="BM60" s="306"/>
    </row>
    <row r="61" spans="1:65" ht="9.9499999999999993" customHeight="1">
      <c r="A61" s="60">
        <v>1</v>
      </c>
      <c r="B61" s="60" t="s">
        <v>270</v>
      </c>
      <c r="C61" s="276">
        <v>1</v>
      </c>
      <c r="D61" s="206">
        <v>1950</v>
      </c>
      <c r="E61" s="206">
        <v>3</v>
      </c>
      <c r="F61" s="206">
        <v>3</v>
      </c>
      <c r="G61" s="206">
        <v>20</v>
      </c>
      <c r="H61" s="206">
        <v>0</v>
      </c>
      <c r="I61" s="225">
        <v>139</v>
      </c>
      <c r="J61" s="221">
        <v>0</v>
      </c>
      <c r="K61" s="221">
        <v>0</v>
      </c>
      <c r="L61" s="225">
        <v>192.7</v>
      </c>
      <c r="M61" s="221">
        <v>152.4</v>
      </c>
      <c r="N61" s="225"/>
      <c r="O61" s="221">
        <v>40.299999999999997</v>
      </c>
      <c r="P61" s="221">
        <v>0</v>
      </c>
      <c r="Q61" s="225">
        <v>1040</v>
      </c>
      <c r="R61" s="225">
        <v>635.5</v>
      </c>
      <c r="S61" s="218">
        <f t="shared" ref="S61" si="26">SUM(O61:R61)</f>
        <v>1715.8</v>
      </c>
      <c r="T61" s="218">
        <f t="shared" ref="T61" si="27">SUM(I61:K61)</f>
        <v>139</v>
      </c>
      <c r="U61" s="218">
        <f t="shared" ref="U61" si="28">SUM(I61:L61)+Q61+R61</f>
        <v>2007.2</v>
      </c>
      <c r="V61" s="225">
        <v>1679.1</v>
      </c>
      <c r="W61" s="225">
        <v>9796</v>
      </c>
      <c r="X61" s="225">
        <v>13.2</v>
      </c>
      <c r="Y61" s="225"/>
      <c r="Z61" s="307" t="s">
        <v>128</v>
      </c>
      <c r="AA61" s="307" t="s">
        <v>129</v>
      </c>
      <c r="AB61" s="221" t="s">
        <v>130</v>
      </c>
      <c r="AC61" s="221" t="s">
        <v>131</v>
      </c>
      <c r="AD61" s="307" t="s">
        <v>109</v>
      </c>
      <c r="AE61" s="225"/>
      <c r="AF61" s="225">
        <v>1249</v>
      </c>
      <c r="AG61" s="221">
        <v>0</v>
      </c>
      <c r="AH61" s="225"/>
      <c r="AI61" s="225" t="s">
        <v>161</v>
      </c>
      <c r="AJ61" s="225" t="s">
        <v>133</v>
      </c>
      <c r="AK61" s="225" t="s">
        <v>157</v>
      </c>
      <c r="AL61" s="221" t="s">
        <v>158</v>
      </c>
      <c r="AM61" s="225">
        <v>1844</v>
      </c>
      <c r="AN61" s="225">
        <v>271</v>
      </c>
      <c r="AO61" s="225">
        <v>131</v>
      </c>
      <c r="AP61" s="225">
        <v>0</v>
      </c>
      <c r="AQ61" s="225">
        <v>0</v>
      </c>
      <c r="AR61" s="225">
        <v>0</v>
      </c>
      <c r="AS61" s="225">
        <v>240</v>
      </c>
      <c r="AT61" s="225">
        <v>0</v>
      </c>
      <c r="AU61" s="227">
        <f>AN23:AN95+AO23:AO95+AP23:AP95+AQ23:AQ95+AR23:AR95+AS23:AS95+AT23:AT95</f>
        <v>642</v>
      </c>
      <c r="AV61" s="225">
        <v>29</v>
      </c>
      <c r="AW61" s="221" t="s">
        <v>136</v>
      </c>
      <c r="AX61" s="221" t="s">
        <v>131</v>
      </c>
      <c r="AY61" s="221" t="s">
        <v>137</v>
      </c>
      <c r="AZ61" s="295">
        <v>10</v>
      </c>
      <c r="BA61" s="221">
        <v>6</v>
      </c>
      <c r="BB61" s="221">
        <v>14</v>
      </c>
      <c r="BC61" s="221"/>
      <c r="BD61" s="295"/>
      <c r="BE61" s="295"/>
      <c r="BF61" s="221">
        <f>I61+J61+K61</f>
        <v>139</v>
      </c>
      <c r="BG61" s="221">
        <v>0</v>
      </c>
      <c r="BH61" s="221">
        <v>0</v>
      </c>
      <c r="BI61" s="221">
        <v>0</v>
      </c>
      <c r="BJ61" s="221">
        <v>0</v>
      </c>
      <c r="BK61" s="295">
        <v>152.4</v>
      </c>
      <c r="BL61" s="226">
        <v>742.1</v>
      </c>
      <c r="BM61" s="221">
        <v>0</v>
      </c>
    </row>
    <row r="62" spans="1:65" ht="9.9499999999999993" customHeight="1">
      <c r="A62" s="60">
        <v>2</v>
      </c>
      <c r="B62" s="60" t="s">
        <v>270</v>
      </c>
      <c r="C62" s="276">
        <v>4</v>
      </c>
      <c r="D62" s="206">
        <v>1951</v>
      </c>
      <c r="E62" s="206">
        <v>3</v>
      </c>
      <c r="F62" s="206">
        <v>2</v>
      </c>
      <c r="G62" s="206">
        <v>14</v>
      </c>
      <c r="H62" s="206">
        <v>0</v>
      </c>
      <c r="I62" s="225">
        <v>122.1</v>
      </c>
      <c r="J62" s="221">
        <v>0</v>
      </c>
      <c r="K62" s="221">
        <v>0</v>
      </c>
      <c r="L62" s="225">
        <v>321.7</v>
      </c>
      <c r="M62" s="225">
        <v>321.7</v>
      </c>
      <c r="N62" s="221">
        <v>0</v>
      </c>
      <c r="O62" s="221">
        <v>0</v>
      </c>
      <c r="P62" s="225">
        <v>0</v>
      </c>
      <c r="Q62" s="225">
        <v>843.2</v>
      </c>
      <c r="R62" s="225">
        <v>281.8</v>
      </c>
      <c r="S62" s="218">
        <f t="shared" ref="S62:S63" si="29">SUM(O62:R62)</f>
        <v>1125</v>
      </c>
      <c r="T62" s="218">
        <f t="shared" ref="T62:T63" si="30">SUM(I62:K62)</f>
        <v>122.1</v>
      </c>
      <c r="U62" s="218">
        <f t="shared" ref="U62:U63" si="31">SUM(I62:L62)+Q62+R62</f>
        <v>1568.8</v>
      </c>
      <c r="V62" s="225">
        <v>1131.5999999999999</v>
      </c>
      <c r="W62" s="225">
        <v>7132</v>
      </c>
      <c r="X62" s="225">
        <v>13</v>
      </c>
      <c r="Y62" s="225"/>
      <c r="Z62" s="307" t="s">
        <v>128</v>
      </c>
      <c r="AA62" s="307" t="s">
        <v>129</v>
      </c>
      <c r="AB62" s="221" t="s">
        <v>130</v>
      </c>
      <c r="AC62" s="221" t="s">
        <v>131</v>
      </c>
      <c r="AD62" s="307" t="s">
        <v>109</v>
      </c>
      <c r="AE62" s="225"/>
      <c r="AF62" s="221"/>
      <c r="AG62" s="221">
        <v>0</v>
      </c>
      <c r="AH62" s="225">
        <v>803.9</v>
      </c>
      <c r="AI62" s="225" t="s">
        <v>156</v>
      </c>
      <c r="AJ62" s="225" t="s">
        <v>145</v>
      </c>
      <c r="AK62" s="225" t="s">
        <v>157</v>
      </c>
      <c r="AL62" s="218" t="s">
        <v>158</v>
      </c>
      <c r="AM62" s="225">
        <v>1888</v>
      </c>
      <c r="AN62" s="225">
        <v>368</v>
      </c>
      <c r="AO62" s="225">
        <v>126</v>
      </c>
      <c r="AP62" s="225">
        <v>75</v>
      </c>
      <c r="AQ62" s="225"/>
      <c r="AR62" s="225">
        <v>430.4</v>
      </c>
      <c r="AS62" s="225">
        <v>340</v>
      </c>
      <c r="AT62" s="225"/>
      <c r="AU62" s="227">
        <f>AN23:AN98+AO23:AO98+AP23:AP98+AQ23:AQ98+AR23:AR98+AS23:AS98+AT23:AT98</f>
        <v>1339.4</v>
      </c>
      <c r="AV62" s="225">
        <v>30</v>
      </c>
      <c r="AW62" s="221" t="s">
        <v>136</v>
      </c>
      <c r="AX62" s="221" t="s">
        <v>131</v>
      </c>
      <c r="AY62" s="221" t="s">
        <v>137</v>
      </c>
      <c r="AZ62" s="295">
        <v>190</v>
      </c>
      <c r="BA62" s="221"/>
      <c r="BB62" s="221">
        <v>6</v>
      </c>
      <c r="BC62" s="221">
        <v>9</v>
      </c>
      <c r="BD62" s="295"/>
      <c r="BE62" s="295"/>
      <c r="BF62" s="221">
        <f>I62+J62+K62</f>
        <v>122.1</v>
      </c>
      <c r="BG62" s="221">
        <v>0</v>
      </c>
      <c r="BH62" s="221">
        <v>0</v>
      </c>
      <c r="BI62" s="221">
        <v>0</v>
      </c>
      <c r="BJ62" s="221">
        <v>0</v>
      </c>
      <c r="BK62" s="226">
        <v>321.7</v>
      </c>
      <c r="BL62" s="226">
        <v>548.6</v>
      </c>
      <c r="BM62" s="221">
        <v>5.4</v>
      </c>
    </row>
    <row r="63" spans="1:65" ht="9.9499999999999993" customHeight="1">
      <c r="A63" s="60">
        <v>3</v>
      </c>
      <c r="B63" s="60" t="s">
        <v>270</v>
      </c>
      <c r="C63" s="276">
        <v>5</v>
      </c>
      <c r="D63" s="206">
        <v>1953</v>
      </c>
      <c r="E63" s="206">
        <v>3</v>
      </c>
      <c r="F63" s="206">
        <v>2</v>
      </c>
      <c r="G63" s="206">
        <v>20</v>
      </c>
      <c r="H63" s="206">
        <v>0</v>
      </c>
      <c r="I63" s="225">
        <v>131.4</v>
      </c>
      <c r="J63" s="221">
        <v>0</v>
      </c>
      <c r="K63" s="221">
        <v>0</v>
      </c>
      <c r="L63" s="225">
        <v>435.2</v>
      </c>
      <c r="M63" s="225">
        <v>435.2</v>
      </c>
      <c r="N63" s="221">
        <v>0</v>
      </c>
      <c r="O63" s="221">
        <v>0</v>
      </c>
      <c r="P63" s="221">
        <v>0</v>
      </c>
      <c r="Q63" s="225">
        <v>1205.9000000000001</v>
      </c>
      <c r="R63" s="225">
        <v>244.9</v>
      </c>
      <c r="S63" s="218">
        <f t="shared" si="29"/>
        <v>1450.8000000000002</v>
      </c>
      <c r="T63" s="218">
        <f t="shared" si="30"/>
        <v>131.4</v>
      </c>
      <c r="U63" s="218">
        <f t="shared" si="31"/>
        <v>2017.4</v>
      </c>
      <c r="V63" s="225">
        <v>1458.5</v>
      </c>
      <c r="W63" s="225">
        <v>8826</v>
      </c>
      <c r="X63" s="225">
        <v>12.6</v>
      </c>
      <c r="Y63" s="225"/>
      <c r="Z63" s="307" t="s">
        <v>128</v>
      </c>
      <c r="AA63" s="307" t="s">
        <v>129</v>
      </c>
      <c r="AB63" s="221" t="s">
        <v>130</v>
      </c>
      <c r="AC63" s="221" t="s">
        <v>131</v>
      </c>
      <c r="AD63" s="307" t="s">
        <v>109</v>
      </c>
      <c r="AE63" s="225"/>
      <c r="AF63" s="225"/>
      <c r="AG63" s="221">
        <v>0</v>
      </c>
      <c r="AH63" s="225">
        <v>987.7</v>
      </c>
      <c r="AI63" s="225" t="s">
        <v>156</v>
      </c>
      <c r="AJ63" s="225" t="s">
        <v>145</v>
      </c>
      <c r="AK63" s="225" t="s">
        <v>167</v>
      </c>
      <c r="AL63" s="218" t="s">
        <v>158</v>
      </c>
      <c r="AM63" s="225">
        <v>1452</v>
      </c>
      <c r="AN63" s="225">
        <v>314.5</v>
      </c>
      <c r="AO63" s="225">
        <v>47</v>
      </c>
      <c r="AP63" s="225">
        <v>110</v>
      </c>
      <c r="AQ63" s="225"/>
      <c r="AR63" s="225">
        <v>175</v>
      </c>
      <c r="AS63" s="225">
        <v>105</v>
      </c>
      <c r="AT63" s="225"/>
      <c r="AU63" s="227">
        <f>AN63:AN143+AO63:AO143+AP63:AP143+AQ63:AQ143+AR63:AR143+AS63:AS143+AT63:AT143</f>
        <v>751.5</v>
      </c>
      <c r="AV63" s="225">
        <v>37</v>
      </c>
      <c r="AW63" s="221" t="s">
        <v>149</v>
      </c>
      <c r="AX63" s="221" t="s">
        <v>131</v>
      </c>
      <c r="AY63" s="221" t="s">
        <v>137</v>
      </c>
      <c r="AZ63" s="295">
        <v>36</v>
      </c>
      <c r="BA63" s="221">
        <v>1</v>
      </c>
      <c r="BB63" s="221">
        <v>14</v>
      </c>
      <c r="BC63" s="221">
        <v>5</v>
      </c>
      <c r="BD63" s="295"/>
      <c r="BE63" s="295"/>
      <c r="BF63" s="221">
        <f>I63+J63+K63</f>
        <v>131.4</v>
      </c>
      <c r="BG63" s="221">
        <v>0</v>
      </c>
      <c r="BH63" s="221">
        <v>0</v>
      </c>
      <c r="BI63" s="221">
        <v>0</v>
      </c>
      <c r="BJ63" s="221">
        <v>0</v>
      </c>
      <c r="BK63" s="226">
        <v>435.2</v>
      </c>
      <c r="BL63" s="226">
        <v>700.5</v>
      </c>
      <c r="BM63" s="221">
        <v>3.96</v>
      </c>
    </row>
    <row r="64" spans="1:65" ht="9.9499999999999993" customHeight="1">
      <c r="A64" s="60">
        <v>4</v>
      </c>
      <c r="B64" s="60" t="s">
        <v>270</v>
      </c>
      <c r="C64" s="276">
        <v>6</v>
      </c>
      <c r="D64" s="206">
        <v>1952</v>
      </c>
      <c r="E64" s="206">
        <v>3</v>
      </c>
      <c r="F64" s="206">
        <v>2</v>
      </c>
      <c r="G64" s="206">
        <v>18</v>
      </c>
      <c r="H64" s="206">
        <v>0</v>
      </c>
      <c r="I64" s="225">
        <v>131.4</v>
      </c>
      <c r="J64" s="221">
        <v>0</v>
      </c>
      <c r="K64" s="221">
        <v>0</v>
      </c>
      <c r="L64" s="225">
        <v>455.5</v>
      </c>
      <c r="M64" s="225">
        <v>455.5</v>
      </c>
      <c r="N64" s="221">
        <v>0</v>
      </c>
      <c r="O64" s="221">
        <v>0</v>
      </c>
      <c r="P64" s="221">
        <v>0</v>
      </c>
      <c r="Q64" s="225">
        <v>1142</v>
      </c>
      <c r="R64" s="225">
        <v>0</v>
      </c>
      <c r="S64" s="218">
        <f t="shared" ref="S64:S127" si="32">SUM(O64:R64)</f>
        <v>1142</v>
      </c>
      <c r="T64" s="218">
        <f t="shared" ref="T64:T127" si="33">SUM(I64:K64)</f>
        <v>131.4</v>
      </c>
      <c r="U64" s="218">
        <f t="shared" ref="U64:U127" si="34">SUM(I64:L64)+Q64+R64</f>
        <v>1728.9</v>
      </c>
      <c r="V64" s="225">
        <v>1148.0999999999999</v>
      </c>
      <c r="W64" s="225">
        <v>7426</v>
      </c>
      <c r="X64" s="225">
        <v>13</v>
      </c>
      <c r="Y64" s="225"/>
      <c r="Z64" s="307" t="s">
        <v>128</v>
      </c>
      <c r="AA64" s="307" t="s">
        <v>129</v>
      </c>
      <c r="AB64" s="221" t="s">
        <v>130</v>
      </c>
      <c r="AC64" s="221" t="s">
        <v>131</v>
      </c>
      <c r="AD64" s="307" t="s">
        <v>109</v>
      </c>
      <c r="AE64" s="225"/>
      <c r="AF64" s="221"/>
      <c r="AG64" s="221">
        <v>0</v>
      </c>
      <c r="AH64" s="225">
        <v>840</v>
      </c>
      <c r="AI64" s="225" t="s">
        <v>156</v>
      </c>
      <c r="AJ64" s="225" t="s">
        <v>145</v>
      </c>
      <c r="AK64" s="225" t="s">
        <v>157</v>
      </c>
      <c r="AL64" s="218" t="s">
        <v>158</v>
      </c>
      <c r="AM64" s="225">
        <v>1957</v>
      </c>
      <c r="AN64" s="225">
        <v>299.3</v>
      </c>
      <c r="AO64" s="225">
        <v>0</v>
      </c>
      <c r="AP64" s="225">
        <v>145.1</v>
      </c>
      <c r="AQ64" s="225"/>
      <c r="AR64" s="225">
        <v>302</v>
      </c>
      <c r="AS64" s="225">
        <v>639</v>
      </c>
      <c r="AT64" s="225"/>
      <c r="AU64" s="227">
        <f>AN64+AO64+AP64+AQ64+AR64+AS64+AT64</f>
        <v>1385.4</v>
      </c>
      <c r="AV64" s="225">
        <v>37</v>
      </c>
      <c r="AW64" s="221" t="s">
        <v>136</v>
      </c>
      <c r="AX64" s="221" t="s">
        <v>131</v>
      </c>
      <c r="AY64" s="221" t="s">
        <v>137</v>
      </c>
      <c r="AZ64" s="295">
        <v>286</v>
      </c>
      <c r="BA64" s="221"/>
      <c r="BB64" s="221">
        <v>6</v>
      </c>
      <c r="BC64" s="221">
        <v>12</v>
      </c>
      <c r="BD64" s="295"/>
      <c r="BE64" s="295"/>
      <c r="BF64" s="221">
        <f>I64+J64+K64</f>
        <v>131.4</v>
      </c>
      <c r="BG64" s="221">
        <v>0</v>
      </c>
      <c r="BH64" s="221">
        <v>0</v>
      </c>
      <c r="BI64" s="221">
        <v>0</v>
      </c>
      <c r="BJ64" s="221">
        <v>0</v>
      </c>
      <c r="BK64" s="226">
        <v>455.5</v>
      </c>
      <c r="BL64" s="226">
        <v>571.20000000000005</v>
      </c>
      <c r="BM64" s="221">
        <v>8.1999999999999993</v>
      </c>
    </row>
    <row r="65" spans="1:65" ht="9.9499999999999993" customHeight="1">
      <c r="A65" s="60">
        <v>5</v>
      </c>
      <c r="B65" s="60" t="s">
        <v>270</v>
      </c>
      <c r="C65" s="276">
        <v>7</v>
      </c>
      <c r="D65" s="206">
        <v>1956</v>
      </c>
      <c r="E65" s="206">
        <v>3</v>
      </c>
      <c r="F65" s="206">
        <v>3</v>
      </c>
      <c r="G65" s="206">
        <v>23</v>
      </c>
      <c r="H65" s="206">
        <v>0</v>
      </c>
      <c r="I65" s="225">
        <v>174.4</v>
      </c>
      <c r="J65" s="221">
        <v>0</v>
      </c>
      <c r="K65" s="221">
        <v>0</v>
      </c>
      <c r="L65" s="225">
        <v>315.3</v>
      </c>
      <c r="M65" s="221">
        <v>304.08</v>
      </c>
      <c r="N65" s="221"/>
      <c r="O65" s="221">
        <v>11.22</v>
      </c>
      <c r="P65" s="221">
        <v>0</v>
      </c>
      <c r="Q65" s="225">
        <v>1352</v>
      </c>
      <c r="R65" s="225">
        <v>444.1</v>
      </c>
      <c r="S65" s="218">
        <f t="shared" si="32"/>
        <v>1807.3200000000002</v>
      </c>
      <c r="T65" s="218">
        <f t="shared" si="33"/>
        <v>174.4</v>
      </c>
      <c r="U65" s="218">
        <f t="shared" si="34"/>
        <v>2285.8000000000002</v>
      </c>
      <c r="V65" s="225">
        <v>1818.6</v>
      </c>
      <c r="W65" s="225">
        <v>11199</v>
      </c>
      <c r="X65" s="225">
        <v>14.4</v>
      </c>
      <c r="Y65" s="225"/>
      <c r="Z65" s="307" t="s">
        <v>128</v>
      </c>
      <c r="AA65" s="307" t="s">
        <v>129</v>
      </c>
      <c r="AB65" s="221" t="s">
        <v>130</v>
      </c>
      <c r="AC65" s="221" t="s">
        <v>131</v>
      </c>
      <c r="AD65" s="307" t="s">
        <v>109</v>
      </c>
      <c r="AE65" s="225"/>
      <c r="AF65" s="221"/>
      <c r="AG65" s="221">
        <v>0</v>
      </c>
      <c r="AH65" s="225">
        <v>1221.2</v>
      </c>
      <c r="AI65" s="225" t="s">
        <v>161</v>
      </c>
      <c r="AJ65" s="225" t="s">
        <v>145</v>
      </c>
      <c r="AK65" s="225" t="s">
        <v>166</v>
      </c>
      <c r="AL65" s="218" t="s">
        <v>158</v>
      </c>
      <c r="AM65" s="225">
        <v>2250</v>
      </c>
      <c r="AN65" s="225">
        <v>174</v>
      </c>
      <c r="AO65" s="225">
        <v>241.5</v>
      </c>
      <c r="AP65" s="225">
        <v>61</v>
      </c>
      <c r="AQ65" s="225"/>
      <c r="AR65" s="225">
        <v>455.5</v>
      </c>
      <c r="AS65" s="225">
        <v>242</v>
      </c>
      <c r="AT65" s="225">
        <v>210</v>
      </c>
      <c r="AU65" s="221">
        <f>AN65+AO65+AP65+AQ65+AR65+AS65+AT65</f>
        <v>1384</v>
      </c>
      <c r="AV65" s="225">
        <v>44</v>
      </c>
      <c r="AW65" s="221" t="s">
        <v>149</v>
      </c>
      <c r="AX65" s="221" t="s">
        <v>131</v>
      </c>
      <c r="AY65" s="221" t="s">
        <v>137</v>
      </c>
      <c r="AZ65" s="295">
        <v>480</v>
      </c>
      <c r="BA65" s="221"/>
      <c r="BB65" s="221">
        <v>12</v>
      </c>
      <c r="BC65" s="221">
        <v>9</v>
      </c>
      <c r="BD65" s="295">
        <v>2</v>
      </c>
      <c r="BE65" s="295"/>
      <c r="BF65" s="221">
        <f>I65+J65+K65</f>
        <v>174.4</v>
      </c>
      <c r="BG65" s="221">
        <v>0</v>
      </c>
      <c r="BH65" s="221">
        <v>0</v>
      </c>
      <c r="BI65" s="221">
        <v>0</v>
      </c>
      <c r="BJ65" s="221">
        <v>0</v>
      </c>
      <c r="BK65" s="295">
        <v>304.08</v>
      </c>
      <c r="BL65" s="226">
        <v>866.1</v>
      </c>
      <c r="BM65" s="221">
        <v>9.6</v>
      </c>
    </row>
    <row r="66" spans="1:65" ht="9.9499999999999993" customHeight="1">
      <c r="A66" s="60">
        <v>6</v>
      </c>
      <c r="B66" s="60" t="s">
        <v>270</v>
      </c>
      <c r="C66" s="276">
        <v>9</v>
      </c>
      <c r="D66" s="206">
        <v>1963</v>
      </c>
      <c r="E66" s="206">
        <v>5</v>
      </c>
      <c r="F66" s="206">
        <v>4</v>
      </c>
      <c r="G66" s="206">
        <v>64</v>
      </c>
      <c r="H66" s="206">
        <v>0</v>
      </c>
      <c r="I66" s="225">
        <v>193.5</v>
      </c>
      <c r="J66" s="221">
        <v>0</v>
      </c>
      <c r="K66" s="221">
        <v>0</v>
      </c>
      <c r="L66" s="225">
        <v>693.9</v>
      </c>
      <c r="M66" s="221">
        <v>515.5</v>
      </c>
      <c r="N66" s="225">
        <v>178.4</v>
      </c>
      <c r="O66" s="223">
        <v>0</v>
      </c>
      <c r="P66" s="221">
        <v>0</v>
      </c>
      <c r="Q66" s="225">
        <v>2480.9</v>
      </c>
      <c r="R66" s="225">
        <v>631.70000000000005</v>
      </c>
      <c r="S66" s="218">
        <f t="shared" si="32"/>
        <v>3112.6000000000004</v>
      </c>
      <c r="T66" s="218">
        <f t="shared" si="33"/>
        <v>193.5</v>
      </c>
      <c r="U66" s="218">
        <f t="shared" si="34"/>
        <v>4000</v>
      </c>
      <c r="V66" s="225">
        <v>3115.4</v>
      </c>
      <c r="W66" s="225">
        <v>13219</v>
      </c>
      <c r="X66" s="225">
        <v>14.9</v>
      </c>
      <c r="Y66" s="225"/>
      <c r="Z66" s="307" t="s">
        <v>128</v>
      </c>
      <c r="AA66" s="307" t="s">
        <v>129</v>
      </c>
      <c r="AB66" s="221" t="s">
        <v>130</v>
      </c>
      <c r="AC66" s="221" t="s">
        <v>131</v>
      </c>
      <c r="AD66" s="307" t="s">
        <v>109</v>
      </c>
      <c r="AE66" s="225"/>
      <c r="AF66" s="225">
        <v>1246</v>
      </c>
      <c r="AG66" s="221">
        <v>0</v>
      </c>
      <c r="AH66" s="225"/>
      <c r="AI66" s="225" t="s">
        <v>161</v>
      </c>
      <c r="AJ66" s="225" t="s">
        <v>133</v>
      </c>
      <c r="AK66" s="225" t="s">
        <v>157</v>
      </c>
      <c r="AL66" s="218" t="s">
        <v>158</v>
      </c>
      <c r="AM66" s="225">
        <v>3042</v>
      </c>
      <c r="AN66" s="225">
        <v>388</v>
      </c>
      <c r="AO66" s="225">
        <v>31.3</v>
      </c>
      <c r="AP66" s="225">
        <v>271</v>
      </c>
      <c r="AQ66" s="225"/>
      <c r="AR66" s="225">
        <v>1041</v>
      </c>
      <c r="AS66" s="225">
        <v>275</v>
      </c>
      <c r="AT66" s="225">
        <v>152</v>
      </c>
      <c r="AU66" s="227">
        <f>AN20:AN105+AO20:AO105+AP20:AP105+AQ20:AQ105+AR20:AR105+AS20:AS105+AT20:AT105</f>
        <v>2158.3000000000002</v>
      </c>
      <c r="AV66" s="225">
        <v>99</v>
      </c>
      <c r="AW66" s="221" t="s">
        <v>149</v>
      </c>
      <c r="AX66" s="221" t="s">
        <v>131</v>
      </c>
      <c r="AY66" s="221" t="s">
        <v>137</v>
      </c>
      <c r="AZ66" s="295">
        <v>250</v>
      </c>
      <c r="BA66" s="221">
        <v>16</v>
      </c>
      <c r="BB66" s="221">
        <v>43</v>
      </c>
      <c r="BC66" s="221">
        <v>5</v>
      </c>
      <c r="BD66" s="295"/>
      <c r="BE66" s="295"/>
      <c r="BF66" s="221">
        <f>I66+J66+K66</f>
        <v>193.5</v>
      </c>
      <c r="BG66" s="221">
        <v>0</v>
      </c>
      <c r="BH66" s="221">
        <v>0</v>
      </c>
      <c r="BI66" s="221">
        <v>0</v>
      </c>
      <c r="BJ66" s="221">
        <v>0</v>
      </c>
      <c r="BK66" s="295">
        <v>515.5</v>
      </c>
      <c r="BL66" s="226">
        <v>883.7</v>
      </c>
      <c r="BM66" s="221">
        <v>8.2799999999999994</v>
      </c>
    </row>
    <row r="67" spans="1:65" ht="9.9499999999999993" customHeight="1">
      <c r="A67" s="60">
        <v>7</v>
      </c>
      <c r="B67" s="60" t="s">
        <v>270</v>
      </c>
      <c r="C67" s="276">
        <v>10</v>
      </c>
      <c r="D67" s="206">
        <v>1954</v>
      </c>
      <c r="E67" s="206">
        <v>3</v>
      </c>
      <c r="F67" s="206">
        <v>4</v>
      </c>
      <c r="G67" s="206">
        <v>31</v>
      </c>
      <c r="H67" s="206">
        <v>0</v>
      </c>
      <c r="I67" s="225">
        <v>251</v>
      </c>
      <c r="J67" s="221">
        <v>0</v>
      </c>
      <c r="K67" s="221">
        <v>0</v>
      </c>
      <c r="L67" s="225">
        <v>568.4</v>
      </c>
      <c r="M67" s="221">
        <v>478.7</v>
      </c>
      <c r="N67" s="225">
        <v>89.7</v>
      </c>
      <c r="O67" s="221">
        <v>0</v>
      </c>
      <c r="P67" s="221">
        <v>0</v>
      </c>
      <c r="Q67" s="225">
        <v>1722.2</v>
      </c>
      <c r="R67" s="225">
        <v>366.5</v>
      </c>
      <c r="S67" s="218">
        <f t="shared" si="32"/>
        <v>2088.6999999999998</v>
      </c>
      <c r="T67" s="218">
        <f t="shared" si="33"/>
        <v>251</v>
      </c>
      <c r="U67" s="218">
        <f t="shared" si="34"/>
        <v>2908.1</v>
      </c>
      <c r="V67" s="225">
        <v>2103.9</v>
      </c>
      <c r="W67" s="225">
        <v>14192</v>
      </c>
      <c r="X67" s="225">
        <v>15.35</v>
      </c>
      <c r="Y67" s="225"/>
      <c r="Z67" s="307" t="s">
        <v>128</v>
      </c>
      <c r="AA67" s="307" t="s">
        <v>129</v>
      </c>
      <c r="AB67" s="221" t="s">
        <v>130</v>
      </c>
      <c r="AC67" s="221" t="s">
        <v>131</v>
      </c>
      <c r="AD67" s="307" t="s">
        <v>109</v>
      </c>
      <c r="AE67" s="225"/>
      <c r="AF67" s="225">
        <v>1430</v>
      </c>
      <c r="AG67" s="221">
        <v>0</v>
      </c>
      <c r="AH67" s="225"/>
      <c r="AI67" s="225" t="s">
        <v>161</v>
      </c>
      <c r="AJ67" s="225" t="s">
        <v>133</v>
      </c>
      <c r="AK67" s="225" t="s">
        <v>157</v>
      </c>
      <c r="AL67" s="218" t="s">
        <v>158</v>
      </c>
      <c r="AM67" s="225">
        <v>2279</v>
      </c>
      <c r="AN67" s="225">
        <v>309</v>
      </c>
      <c r="AO67" s="225">
        <v>90</v>
      </c>
      <c r="AP67" s="225">
        <v>19</v>
      </c>
      <c r="AQ67" s="225"/>
      <c r="AR67" s="225">
        <v>361</v>
      </c>
      <c r="AS67" s="225">
        <v>495</v>
      </c>
      <c r="AT67" s="225">
        <v>34</v>
      </c>
      <c r="AU67" s="225">
        <f>AN67:AN128+AO67:AO128+AP67:AP128+AQ67:AQ128+AR67:AR128+AS67:AS128+AT67:AT128</f>
        <v>1308</v>
      </c>
      <c r="AV67" s="225">
        <v>58</v>
      </c>
      <c r="AW67" s="221" t="s">
        <v>136</v>
      </c>
      <c r="AX67" s="221" t="s">
        <v>131</v>
      </c>
      <c r="AY67" s="221" t="s">
        <v>267</v>
      </c>
      <c r="AZ67" s="295">
        <v>495</v>
      </c>
      <c r="BA67" s="221"/>
      <c r="BB67" s="221">
        <v>20</v>
      </c>
      <c r="BC67" s="221">
        <v>11</v>
      </c>
      <c r="BD67" s="295"/>
      <c r="BE67" s="295"/>
      <c r="BF67" s="221">
        <f>I67+J67+K67</f>
        <v>251</v>
      </c>
      <c r="BG67" s="221">
        <v>0</v>
      </c>
      <c r="BH67" s="221">
        <v>0</v>
      </c>
      <c r="BI67" s="221">
        <v>0</v>
      </c>
      <c r="BJ67" s="221">
        <v>0</v>
      </c>
      <c r="BK67" s="295">
        <v>416.21</v>
      </c>
      <c r="BL67" s="226">
        <v>971</v>
      </c>
      <c r="BM67" s="221">
        <v>9.36</v>
      </c>
    </row>
    <row r="68" spans="1:65" ht="9.9499999999999993" customHeight="1">
      <c r="A68" s="60">
        <v>8</v>
      </c>
      <c r="B68" s="60" t="s">
        <v>270</v>
      </c>
      <c r="C68" s="276">
        <v>11</v>
      </c>
      <c r="D68" s="206">
        <v>1964</v>
      </c>
      <c r="E68" s="206">
        <v>5</v>
      </c>
      <c r="F68" s="206">
        <v>4</v>
      </c>
      <c r="G68" s="206">
        <v>77</v>
      </c>
      <c r="H68" s="206">
        <v>0</v>
      </c>
      <c r="I68" s="225">
        <v>244</v>
      </c>
      <c r="J68" s="221">
        <v>0</v>
      </c>
      <c r="K68" s="221">
        <v>0</v>
      </c>
      <c r="L68" s="225">
        <v>698.3</v>
      </c>
      <c r="M68" s="225">
        <v>698.3</v>
      </c>
      <c r="N68" s="221">
        <v>0</v>
      </c>
      <c r="O68" s="221">
        <v>0</v>
      </c>
      <c r="P68" s="221">
        <v>0</v>
      </c>
      <c r="Q68" s="225">
        <v>3077.7</v>
      </c>
      <c r="R68" s="225">
        <v>115.7</v>
      </c>
      <c r="S68" s="218">
        <f t="shared" si="32"/>
        <v>3193.3999999999996</v>
      </c>
      <c r="T68" s="218">
        <f t="shared" si="33"/>
        <v>244</v>
      </c>
      <c r="U68" s="218">
        <f t="shared" si="34"/>
        <v>4135.7</v>
      </c>
      <c r="V68" s="225">
        <v>3189.9</v>
      </c>
      <c r="W68" s="225">
        <v>15248</v>
      </c>
      <c r="X68" s="225">
        <v>17.3</v>
      </c>
      <c r="Y68" s="225"/>
      <c r="Z68" s="307" t="s">
        <v>128</v>
      </c>
      <c r="AA68" s="307" t="s">
        <v>129</v>
      </c>
      <c r="AB68" s="221" t="s">
        <v>130</v>
      </c>
      <c r="AC68" s="221" t="s">
        <v>131</v>
      </c>
      <c r="AD68" s="307" t="s">
        <v>109</v>
      </c>
      <c r="AE68" s="225"/>
      <c r="AF68" s="225">
        <v>1246</v>
      </c>
      <c r="AG68" s="221">
        <v>0</v>
      </c>
      <c r="AH68" s="225"/>
      <c r="AI68" s="225" t="s">
        <v>161</v>
      </c>
      <c r="AJ68" s="225" t="s">
        <v>133</v>
      </c>
      <c r="AK68" s="225" t="s">
        <v>157</v>
      </c>
      <c r="AL68" s="218" t="s">
        <v>158</v>
      </c>
      <c r="AM68" s="225">
        <v>3719</v>
      </c>
      <c r="AN68" s="225">
        <v>235</v>
      </c>
      <c r="AO68" s="225">
        <v>383</v>
      </c>
      <c r="AP68" s="225">
        <v>81</v>
      </c>
      <c r="AQ68" s="225"/>
      <c r="AR68" s="225">
        <v>1157.3</v>
      </c>
      <c r="AS68" s="225">
        <v>809</v>
      </c>
      <c r="AT68" s="225">
        <v>170</v>
      </c>
      <c r="AU68" s="227">
        <f>AN21:AN107+AO21:AO107+AP21:AP107+AQ21:AQ107+AR21:AR107+AS21:AS107+AT21:AT107</f>
        <v>2835.3</v>
      </c>
      <c r="AV68" s="225">
        <v>133</v>
      </c>
      <c r="AW68" s="221" t="s">
        <v>136</v>
      </c>
      <c r="AX68" s="221" t="s">
        <v>131</v>
      </c>
      <c r="AY68" s="221" t="s">
        <v>137</v>
      </c>
      <c r="AZ68" s="295">
        <v>410</v>
      </c>
      <c r="BA68" s="221">
        <v>19</v>
      </c>
      <c r="BB68" s="221">
        <v>40</v>
      </c>
      <c r="BC68" s="221">
        <v>18</v>
      </c>
      <c r="BD68" s="295"/>
      <c r="BE68" s="295"/>
      <c r="BF68" s="221">
        <f>I68+J68+K68</f>
        <v>244</v>
      </c>
      <c r="BG68" s="221">
        <v>0</v>
      </c>
      <c r="BH68" s="221">
        <v>0</v>
      </c>
      <c r="BI68" s="221">
        <v>0</v>
      </c>
      <c r="BJ68" s="221">
        <v>0</v>
      </c>
      <c r="BK68" s="226">
        <v>698.3</v>
      </c>
      <c r="BL68" s="226">
        <v>883.7</v>
      </c>
      <c r="BM68" s="221">
        <v>8</v>
      </c>
    </row>
    <row r="69" spans="1:65" ht="9.9499999999999993" customHeight="1">
      <c r="A69" s="60">
        <v>9</v>
      </c>
      <c r="B69" s="60" t="s">
        <v>270</v>
      </c>
      <c r="C69" s="276">
        <v>13</v>
      </c>
      <c r="D69" s="206">
        <v>1965</v>
      </c>
      <c r="E69" s="206">
        <v>4</v>
      </c>
      <c r="F69" s="206">
        <v>2</v>
      </c>
      <c r="G69" s="206">
        <v>32</v>
      </c>
      <c r="H69" s="206">
        <v>0</v>
      </c>
      <c r="I69" s="225">
        <v>96</v>
      </c>
      <c r="J69" s="221">
        <v>0</v>
      </c>
      <c r="K69" s="221">
        <v>0</v>
      </c>
      <c r="L69" s="225">
        <v>338.3</v>
      </c>
      <c r="M69" s="225">
        <v>338.3</v>
      </c>
      <c r="N69" s="221">
        <v>0</v>
      </c>
      <c r="O69" s="221">
        <v>0</v>
      </c>
      <c r="P69" s="221">
        <v>0</v>
      </c>
      <c r="Q69" s="225">
        <v>1270.5999999999999</v>
      </c>
      <c r="R69" s="225">
        <v>0</v>
      </c>
      <c r="S69" s="218">
        <f t="shared" si="32"/>
        <v>1270.5999999999999</v>
      </c>
      <c r="T69" s="218">
        <f t="shared" si="33"/>
        <v>96</v>
      </c>
      <c r="U69" s="218">
        <f t="shared" si="34"/>
        <v>1704.8999999999999</v>
      </c>
      <c r="V69" s="225">
        <v>1267.8</v>
      </c>
      <c r="W69" s="225">
        <v>5876</v>
      </c>
      <c r="X69" s="225">
        <v>13.1</v>
      </c>
      <c r="Y69" s="225"/>
      <c r="Z69" s="307" t="s">
        <v>128</v>
      </c>
      <c r="AA69" s="221" t="s">
        <v>129</v>
      </c>
      <c r="AB69" s="221" t="s">
        <v>130</v>
      </c>
      <c r="AC69" s="221" t="s">
        <v>131</v>
      </c>
      <c r="AD69" s="307" t="s">
        <v>109</v>
      </c>
      <c r="AE69" s="225"/>
      <c r="AF69" s="225">
        <v>632.5</v>
      </c>
      <c r="AG69" s="221">
        <v>0</v>
      </c>
      <c r="AH69" s="225"/>
      <c r="AI69" s="225" t="s">
        <v>161</v>
      </c>
      <c r="AJ69" s="225" t="s">
        <v>133</v>
      </c>
      <c r="AK69" s="225" t="s">
        <v>157</v>
      </c>
      <c r="AL69" s="218" t="s">
        <v>158</v>
      </c>
      <c r="AM69" s="225">
        <v>2093</v>
      </c>
      <c r="AN69" s="225">
        <v>120</v>
      </c>
      <c r="AO69" s="225">
        <v>300.39999999999998</v>
      </c>
      <c r="AP69" s="225">
        <v>13</v>
      </c>
      <c r="AQ69" s="225"/>
      <c r="AR69" s="225">
        <v>1034</v>
      </c>
      <c r="AS69" s="225">
        <v>64</v>
      </c>
      <c r="AT69" s="225">
        <v>113</v>
      </c>
      <c r="AU69" s="227">
        <f>AN25:AN108+AO25:AO108+AP25:AP108+AQ25:AQ108+AR25:AR108+AS25:AS108+AT25:AT108</f>
        <v>1644.4</v>
      </c>
      <c r="AV69" s="225">
        <v>47</v>
      </c>
      <c r="AW69" s="221" t="s">
        <v>136</v>
      </c>
      <c r="AX69" s="221" t="s">
        <v>131</v>
      </c>
      <c r="AY69" s="221" t="s">
        <v>137</v>
      </c>
      <c r="AZ69" s="295">
        <v>780</v>
      </c>
      <c r="BA69" s="221">
        <v>16</v>
      </c>
      <c r="BB69" s="221">
        <v>4</v>
      </c>
      <c r="BC69" s="221">
        <v>12</v>
      </c>
      <c r="BD69" s="295"/>
      <c r="BE69" s="295"/>
      <c r="BF69" s="221">
        <f>I69+J69+K69</f>
        <v>96</v>
      </c>
      <c r="BG69" s="221">
        <v>0</v>
      </c>
      <c r="BH69" s="221">
        <v>0</v>
      </c>
      <c r="BI69" s="221">
        <v>0</v>
      </c>
      <c r="BJ69" s="221">
        <v>0</v>
      </c>
      <c r="BK69" s="226">
        <v>338.3</v>
      </c>
      <c r="BL69" s="226">
        <v>448.6</v>
      </c>
      <c r="BM69" s="221">
        <v>3.9</v>
      </c>
    </row>
    <row r="70" spans="1:65" ht="9.9499999999999993" customHeight="1">
      <c r="A70" s="60">
        <v>10</v>
      </c>
      <c r="B70" s="60" t="s">
        <v>170</v>
      </c>
      <c r="C70" s="276">
        <v>21</v>
      </c>
      <c r="D70" s="206">
        <v>1942</v>
      </c>
      <c r="E70" s="206">
        <v>2</v>
      </c>
      <c r="F70" s="206">
        <v>2</v>
      </c>
      <c r="G70" s="206">
        <v>13</v>
      </c>
      <c r="H70" s="206">
        <v>0</v>
      </c>
      <c r="I70" s="225">
        <v>51.6</v>
      </c>
      <c r="J70" s="221">
        <v>0</v>
      </c>
      <c r="K70" s="221">
        <v>0</v>
      </c>
      <c r="L70" s="225">
        <v>0</v>
      </c>
      <c r="M70" s="225">
        <v>0</v>
      </c>
      <c r="N70" s="221">
        <v>0</v>
      </c>
      <c r="O70" s="221">
        <v>0</v>
      </c>
      <c r="P70" s="221">
        <v>0</v>
      </c>
      <c r="Q70" s="225">
        <v>450.1</v>
      </c>
      <c r="R70" s="225">
        <v>0</v>
      </c>
      <c r="S70" s="218">
        <f t="shared" si="32"/>
        <v>450.1</v>
      </c>
      <c r="T70" s="218">
        <f t="shared" si="33"/>
        <v>51.6</v>
      </c>
      <c r="U70" s="218">
        <f t="shared" si="34"/>
        <v>501.70000000000005</v>
      </c>
      <c r="V70" s="225">
        <v>454.6</v>
      </c>
      <c r="W70" s="225">
        <v>2025</v>
      </c>
      <c r="X70" s="225">
        <v>6.6</v>
      </c>
      <c r="Y70" s="225"/>
      <c r="Z70" s="307" t="s">
        <v>128</v>
      </c>
      <c r="AA70" s="221" t="s">
        <v>129</v>
      </c>
      <c r="AB70" s="221" t="s">
        <v>130</v>
      </c>
      <c r="AC70" s="221" t="s">
        <v>131</v>
      </c>
      <c r="AD70" s="318" t="s">
        <v>109</v>
      </c>
      <c r="AE70" s="225"/>
      <c r="AF70" s="225">
        <v>435.7</v>
      </c>
      <c r="AG70" s="221">
        <v>0</v>
      </c>
      <c r="AH70" s="225"/>
      <c r="AI70" s="225" t="s">
        <v>144</v>
      </c>
      <c r="AJ70" s="225" t="s">
        <v>145</v>
      </c>
      <c r="AK70" s="225" t="s">
        <v>157</v>
      </c>
      <c r="AL70" s="218" t="s">
        <v>158</v>
      </c>
      <c r="AM70" s="225">
        <v>998</v>
      </c>
      <c r="AN70" s="225"/>
      <c r="AO70" s="225">
        <v>21</v>
      </c>
      <c r="AP70" s="225">
        <v>63</v>
      </c>
      <c r="AQ70" s="225"/>
      <c r="AR70" s="225">
        <v>607.20000000000005</v>
      </c>
      <c r="AS70" s="225"/>
      <c r="AT70" s="225"/>
      <c r="AU70" s="225">
        <f>AN70:AN117+AO70:AO117+AP70:AP117+AQ70:AQ117+AR70:AR117+AS70:AS117+AT70:AT117</f>
        <v>691.2</v>
      </c>
      <c r="AV70" s="225">
        <v>18</v>
      </c>
      <c r="AW70" s="221" t="s">
        <v>136</v>
      </c>
      <c r="AX70" s="221" t="s">
        <v>131</v>
      </c>
      <c r="AY70" s="221" t="s">
        <v>267</v>
      </c>
      <c r="AZ70" s="295">
        <v>120</v>
      </c>
      <c r="BA70" s="221">
        <v>6</v>
      </c>
      <c r="BB70" s="221">
        <v>7</v>
      </c>
      <c r="BC70" s="221"/>
      <c r="BD70" s="295"/>
      <c r="BE70" s="295"/>
      <c r="BF70" s="221">
        <f>I70+J70+K70</f>
        <v>51.6</v>
      </c>
      <c r="BG70" s="221">
        <v>0</v>
      </c>
      <c r="BH70" s="221">
        <v>0</v>
      </c>
      <c r="BI70" s="221">
        <v>0</v>
      </c>
      <c r="BJ70" s="221">
        <v>0</v>
      </c>
      <c r="BK70" s="226">
        <v>0</v>
      </c>
      <c r="BL70" s="226">
        <v>306.8</v>
      </c>
      <c r="BM70" s="221">
        <v>0</v>
      </c>
    </row>
    <row r="71" spans="1:65" ht="9.9499999999999993" customHeight="1">
      <c r="A71" s="60">
        <v>11</v>
      </c>
      <c r="B71" s="60" t="s">
        <v>153</v>
      </c>
      <c r="C71" s="276">
        <v>2</v>
      </c>
      <c r="D71" s="206">
        <v>1961</v>
      </c>
      <c r="E71" s="206">
        <v>4</v>
      </c>
      <c r="F71" s="206">
        <v>2</v>
      </c>
      <c r="G71" s="206">
        <v>24</v>
      </c>
      <c r="H71" s="206">
        <v>0</v>
      </c>
      <c r="I71" s="225">
        <v>99.1</v>
      </c>
      <c r="J71" s="221">
        <v>0</v>
      </c>
      <c r="K71" s="221">
        <v>0</v>
      </c>
      <c r="L71" s="225">
        <v>321.7</v>
      </c>
      <c r="M71" s="225">
        <v>321.7</v>
      </c>
      <c r="N71" s="221">
        <v>0</v>
      </c>
      <c r="O71" s="221">
        <v>0</v>
      </c>
      <c r="P71" s="221">
        <v>0</v>
      </c>
      <c r="Q71" s="225">
        <v>952.8</v>
      </c>
      <c r="R71" s="225">
        <v>340.2</v>
      </c>
      <c r="S71" s="218">
        <f t="shared" si="32"/>
        <v>1293</v>
      </c>
      <c r="T71" s="218">
        <f t="shared" si="33"/>
        <v>99.1</v>
      </c>
      <c r="U71" s="218">
        <f t="shared" si="34"/>
        <v>1713.8</v>
      </c>
      <c r="V71" s="225">
        <v>1281.9000000000001</v>
      </c>
      <c r="W71" s="225">
        <v>6573</v>
      </c>
      <c r="X71" s="225">
        <v>14.6</v>
      </c>
      <c r="Y71" s="225"/>
      <c r="Z71" s="307" t="s">
        <v>128</v>
      </c>
      <c r="AA71" s="307" t="s">
        <v>129</v>
      </c>
      <c r="AB71" s="221" t="s">
        <v>130</v>
      </c>
      <c r="AC71" s="221" t="s">
        <v>131</v>
      </c>
      <c r="AD71" s="307" t="s">
        <v>109</v>
      </c>
      <c r="AE71" s="221">
        <v>0</v>
      </c>
      <c r="AF71" s="225">
        <v>652.79999999999995</v>
      </c>
      <c r="AG71" s="221">
        <v>0</v>
      </c>
      <c r="AH71" s="221">
        <v>0</v>
      </c>
      <c r="AI71" s="225" t="s">
        <v>161</v>
      </c>
      <c r="AJ71" s="225" t="s">
        <v>133</v>
      </c>
      <c r="AK71" s="225" t="s">
        <v>157</v>
      </c>
      <c r="AL71" s="218" t="s">
        <v>158</v>
      </c>
      <c r="AM71" s="225">
        <v>1276</v>
      </c>
      <c r="AN71" s="225">
        <v>369</v>
      </c>
      <c r="AO71" s="225"/>
      <c r="AP71" s="225">
        <v>91</v>
      </c>
      <c r="AQ71" s="225"/>
      <c r="AR71" s="225"/>
      <c r="AS71" s="225">
        <v>232.8</v>
      </c>
      <c r="AT71" s="225">
        <v>133</v>
      </c>
      <c r="AU71" s="225">
        <f>AN71:AN126+AO71:AO126+AP71:AP126+AQ71:AQ126+AR71:AR126+AS71:AS126+AT71:AT126</f>
        <v>825.8</v>
      </c>
      <c r="AV71" s="225">
        <v>50</v>
      </c>
      <c r="AW71" s="221" t="s">
        <v>149</v>
      </c>
      <c r="AX71" s="221" t="s">
        <v>131</v>
      </c>
      <c r="AY71" s="221" t="s">
        <v>137</v>
      </c>
      <c r="AZ71" s="295">
        <v>320</v>
      </c>
      <c r="BA71" s="221">
        <v>6</v>
      </c>
      <c r="BB71" s="221">
        <v>16</v>
      </c>
      <c r="BC71" s="221">
        <v>2</v>
      </c>
      <c r="BD71" s="295"/>
      <c r="BE71" s="295"/>
      <c r="BF71" s="221">
        <f>I71+J71+K71</f>
        <v>99.1</v>
      </c>
      <c r="BG71" s="221">
        <v>0</v>
      </c>
      <c r="BH71" s="221">
        <v>0</v>
      </c>
      <c r="BI71" s="221">
        <v>0</v>
      </c>
      <c r="BJ71" s="221">
        <v>0</v>
      </c>
      <c r="BK71" s="226">
        <v>321.7</v>
      </c>
      <c r="BL71" s="226">
        <v>450.2</v>
      </c>
      <c r="BM71" s="221">
        <v>4.08</v>
      </c>
    </row>
    <row r="72" spans="1:65" ht="9.9499999999999993" customHeight="1">
      <c r="A72" s="60">
        <v>12</v>
      </c>
      <c r="B72" s="60" t="s">
        <v>153</v>
      </c>
      <c r="C72" s="276">
        <v>4</v>
      </c>
      <c r="D72" s="206">
        <v>1960</v>
      </c>
      <c r="E72" s="206">
        <v>4</v>
      </c>
      <c r="F72" s="206">
        <v>4</v>
      </c>
      <c r="G72" s="206">
        <v>64</v>
      </c>
      <c r="H72" s="206">
        <v>0</v>
      </c>
      <c r="I72" s="225">
        <v>196.8</v>
      </c>
      <c r="J72" s="221">
        <v>0</v>
      </c>
      <c r="K72" s="221">
        <v>0</v>
      </c>
      <c r="L72" s="225">
        <v>646.79999999999995</v>
      </c>
      <c r="M72" s="225">
        <v>646.79999999999995</v>
      </c>
      <c r="N72" s="221">
        <v>0</v>
      </c>
      <c r="O72" s="221">
        <v>0</v>
      </c>
      <c r="P72" s="221">
        <v>0</v>
      </c>
      <c r="Q72" s="225">
        <v>2537.9</v>
      </c>
      <c r="R72" s="225">
        <v>0</v>
      </c>
      <c r="S72" s="218">
        <f t="shared" si="32"/>
        <v>2537.9</v>
      </c>
      <c r="T72" s="218">
        <f t="shared" si="33"/>
        <v>196.8</v>
      </c>
      <c r="U72" s="218">
        <f t="shared" si="34"/>
        <v>3381.5</v>
      </c>
      <c r="V72" s="225">
        <v>2537.3000000000002</v>
      </c>
      <c r="W72" s="225">
        <v>12345</v>
      </c>
      <c r="X72" s="225">
        <v>13.9</v>
      </c>
      <c r="Y72" s="225"/>
      <c r="Z72" s="307" t="s">
        <v>128</v>
      </c>
      <c r="AA72" s="307" t="s">
        <v>129</v>
      </c>
      <c r="AB72" s="221" t="s">
        <v>130</v>
      </c>
      <c r="AC72" s="221" t="s">
        <v>131</v>
      </c>
      <c r="AD72" s="307" t="s">
        <v>109</v>
      </c>
      <c r="AE72" s="221">
        <v>0</v>
      </c>
      <c r="AF72" s="225">
        <v>1306.9000000000001</v>
      </c>
      <c r="AG72" s="221">
        <v>0</v>
      </c>
      <c r="AH72" s="221">
        <v>0</v>
      </c>
      <c r="AI72" s="225" t="s">
        <v>161</v>
      </c>
      <c r="AJ72" s="225" t="s">
        <v>145</v>
      </c>
      <c r="AK72" s="225" t="s">
        <v>157</v>
      </c>
      <c r="AL72" s="218" t="s">
        <v>158</v>
      </c>
      <c r="AM72" s="225">
        <v>2337</v>
      </c>
      <c r="AN72" s="227">
        <v>775</v>
      </c>
      <c r="AO72" s="227">
        <v>0</v>
      </c>
      <c r="AP72" s="227">
        <v>206</v>
      </c>
      <c r="AQ72" s="227">
        <v>0</v>
      </c>
      <c r="AR72" s="227">
        <v>32</v>
      </c>
      <c r="AS72" s="227">
        <v>238.7</v>
      </c>
      <c r="AT72" s="227">
        <v>184</v>
      </c>
      <c r="AU72" s="227">
        <f>AN72+AO72+AP72+AQ72+AR72+AS72+AT72</f>
        <v>1435.7</v>
      </c>
      <c r="AV72" s="225">
        <v>119</v>
      </c>
      <c r="AW72" s="221" t="s">
        <v>136</v>
      </c>
      <c r="AX72" s="221" t="s">
        <v>131</v>
      </c>
      <c r="AY72" s="221" t="s">
        <v>137</v>
      </c>
      <c r="AZ72" s="295">
        <v>290</v>
      </c>
      <c r="BA72" s="221">
        <v>16</v>
      </c>
      <c r="BB72" s="221">
        <v>38</v>
      </c>
      <c r="BC72" s="221">
        <v>10</v>
      </c>
      <c r="BD72" s="295"/>
      <c r="BE72" s="295"/>
      <c r="BF72" s="221">
        <f>I72+J72+K72</f>
        <v>196.8</v>
      </c>
      <c r="BG72" s="221">
        <v>0</v>
      </c>
      <c r="BH72" s="221">
        <v>0</v>
      </c>
      <c r="BI72" s="221">
        <v>0</v>
      </c>
      <c r="BJ72" s="221">
        <v>0</v>
      </c>
      <c r="BK72" s="226">
        <v>646.79999999999995</v>
      </c>
      <c r="BL72" s="226">
        <v>884.9</v>
      </c>
      <c r="BM72" s="221">
        <v>10.119999999999999</v>
      </c>
    </row>
    <row r="73" spans="1:65" ht="9.9499999999999993" customHeight="1">
      <c r="A73" s="60">
        <v>13</v>
      </c>
      <c r="B73" s="60" t="s">
        <v>153</v>
      </c>
      <c r="C73" s="276">
        <v>5</v>
      </c>
      <c r="D73" s="206">
        <v>1971</v>
      </c>
      <c r="E73" s="206">
        <v>5</v>
      </c>
      <c r="F73" s="206">
        <v>8</v>
      </c>
      <c r="G73" s="206">
        <v>118</v>
      </c>
      <c r="H73" s="206">
        <v>0</v>
      </c>
      <c r="I73" s="225">
        <v>574</v>
      </c>
      <c r="J73" s="221">
        <v>0</v>
      </c>
      <c r="K73" s="221">
        <v>0</v>
      </c>
      <c r="L73" s="225">
        <v>1147.7</v>
      </c>
      <c r="M73" s="225">
        <v>1147.7</v>
      </c>
      <c r="N73" s="221">
        <v>0</v>
      </c>
      <c r="O73" s="221">
        <v>0</v>
      </c>
      <c r="P73" s="221">
        <v>0</v>
      </c>
      <c r="Q73" s="225">
        <v>5652.8</v>
      </c>
      <c r="R73" s="225">
        <v>47.6</v>
      </c>
      <c r="S73" s="218">
        <f t="shared" si="32"/>
        <v>5700.4000000000005</v>
      </c>
      <c r="T73" s="218">
        <f t="shared" si="33"/>
        <v>574</v>
      </c>
      <c r="U73" s="218">
        <f t="shared" si="34"/>
        <v>7422.1</v>
      </c>
      <c r="V73" s="227">
        <v>6844.8</v>
      </c>
      <c r="W73" s="225">
        <v>23832</v>
      </c>
      <c r="X73" s="225"/>
      <c r="Y73" s="225"/>
      <c r="Z73" s="307" t="s">
        <v>128</v>
      </c>
      <c r="AA73" s="307" t="s">
        <v>129</v>
      </c>
      <c r="AB73" s="221" t="s">
        <v>130</v>
      </c>
      <c r="AC73" s="221" t="s">
        <v>131</v>
      </c>
      <c r="AD73" s="307" t="s">
        <v>187</v>
      </c>
      <c r="AE73" s="221">
        <v>0</v>
      </c>
      <c r="AF73" s="225"/>
      <c r="AG73" s="221">
        <v>0</v>
      </c>
      <c r="AH73" s="225">
        <v>2034.2</v>
      </c>
      <c r="AI73" s="225" t="s">
        <v>185</v>
      </c>
      <c r="AJ73" s="225" t="s">
        <v>133</v>
      </c>
      <c r="AK73" s="225" t="s">
        <v>166</v>
      </c>
      <c r="AL73" s="218" t="s">
        <v>158</v>
      </c>
      <c r="AM73" s="225">
        <v>4462</v>
      </c>
      <c r="AN73" s="227">
        <v>638.6</v>
      </c>
      <c r="AO73" s="227">
        <v>80</v>
      </c>
      <c r="AP73" s="227">
        <v>148</v>
      </c>
      <c r="AQ73" s="227"/>
      <c r="AR73" s="227">
        <v>1105.2</v>
      </c>
      <c r="AS73" s="227"/>
      <c r="AT73" s="227">
        <v>1037</v>
      </c>
      <c r="AU73" s="227">
        <f>AN73+AO73+AP73+AQ73+AR73+AS73+AT73</f>
        <v>3008.8</v>
      </c>
      <c r="AV73" s="225">
        <v>234</v>
      </c>
      <c r="AW73" s="221" t="s">
        <v>136</v>
      </c>
      <c r="AX73" s="221" t="s">
        <v>131</v>
      </c>
      <c r="AY73" s="221" t="s">
        <v>137</v>
      </c>
      <c r="AZ73" s="295">
        <v>960</v>
      </c>
      <c r="BA73" s="221">
        <v>19</v>
      </c>
      <c r="BB73" s="221">
        <v>49</v>
      </c>
      <c r="BC73" s="221">
        <v>40</v>
      </c>
      <c r="BD73" s="295">
        <v>10</v>
      </c>
      <c r="BE73" s="295"/>
      <c r="BF73" s="221">
        <f>I73+J73+K73</f>
        <v>574</v>
      </c>
      <c r="BG73" s="221">
        <v>0</v>
      </c>
      <c r="BH73" s="221">
        <v>0</v>
      </c>
      <c r="BI73" s="221">
        <v>0</v>
      </c>
      <c r="BJ73" s="221">
        <v>0</v>
      </c>
      <c r="BK73" s="226">
        <v>1147.7</v>
      </c>
      <c r="BL73" s="226">
        <v>1453.2</v>
      </c>
      <c r="BM73" s="221">
        <v>20.2</v>
      </c>
    </row>
    <row r="74" spans="1:65" ht="9.9499999999999993" customHeight="1">
      <c r="A74" s="60">
        <v>14</v>
      </c>
      <c r="B74" s="60" t="s">
        <v>153</v>
      </c>
      <c r="C74" s="276" t="s">
        <v>186</v>
      </c>
      <c r="D74" s="206">
        <v>1961</v>
      </c>
      <c r="E74" s="206">
        <v>2</v>
      </c>
      <c r="F74" s="206">
        <v>2</v>
      </c>
      <c r="G74" s="206">
        <v>16</v>
      </c>
      <c r="H74" s="206">
        <v>0</v>
      </c>
      <c r="I74" s="225">
        <v>49.2</v>
      </c>
      <c r="J74" s="221">
        <v>0</v>
      </c>
      <c r="K74" s="221">
        <v>0</v>
      </c>
      <c r="L74" s="225">
        <v>330</v>
      </c>
      <c r="M74" s="225">
        <v>330</v>
      </c>
      <c r="N74" s="221">
        <v>0</v>
      </c>
      <c r="O74" s="221">
        <v>0</v>
      </c>
      <c r="P74" s="221">
        <v>0</v>
      </c>
      <c r="Q74" s="225">
        <v>635.5</v>
      </c>
      <c r="R74" s="225">
        <v>0</v>
      </c>
      <c r="S74" s="218">
        <f t="shared" si="32"/>
        <v>635.5</v>
      </c>
      <c r="T74" s="218">
        <f t="shared" si="33"/>
        <v>49.2</v>
      </c>
      <c r="U74" s="218">
        <f t="shared" si="34"/>
        <v>1014.7</v>
      </c>
      <c r="V74" s="221">
        <v>634.20000000000005</v>
      </c>
      <c r="W74" s="221">
        <v>3984</v>
      </c>
      <c r="X74" s="221">
        <v>8.9</v>
      </c>
      <c r="Y74" s="221"/>
      <c r="Z74" s="307" t="s">
        <v>128</v>
      </c>
      <c r="AA74" s="307" t="s">
        <v>129</v>
      </c>
      <c r="AB74" s="221" t="s">
        <v>130</v>
      </c>
      <c r="AC74" s="221" t="s">
        <v>131</v>
      </c>
      <c r="AD74" s="307" t="s">
        <v>187</v>
      </c>
      <c r="AE74" s="221">
        <v>0</v>
      </c>
      <c r="AF74" s="309">
        <v>649</v>
      </c>
      <c r="AG74" s="221">
        <v>0</v>
      </c>
      <c r="AH74" s="221">
        <v>0</v>
      </c>
      <c r="AI74" s="225" t="s">
        <v>161</v>
      </c>
      <c r="AJ74" s="225" t="s">
        <v>145</v>
      </c>
      <c r="AK74" s="225" t="s">
        <v>157</v>
      </c>
      <c r="AL74" s="218" t="s">
        <v>158</v>
      </c>
      <c r="AM74" s="225">
        <v>1253</v>
      </c>
      <c r="AN74" s="225">
        <v>460.14</v>
      </c>
      <c r="AO74" s="225"/>
      <c r="AP74" s="225">
        <v>95.2</v>
      </c>
      <c r="AQ74" s="225"/>
      <c r="AR74" s="225">
        <v>89.06</v>
      </c>
      <c r="AS74" s="225">
        <v>161</v>
      </c>
      <c r="AT74" s="225"/>
      <c r="AU74" s="225">
        <f>AN74:AN129+AO74:AO129+AP74:AP129+AQ74:AQ129+AR74:AR129+AS74:AS129+AT74:AT129</f>
        <v>805.40000000000009</v>
      </c>
      <c r="AV74" s="225">
        <v>30</v>
      </c>
      <c r="AW74" s="221" t="s">
        <v>136</v>
      </c>
      <c r="AX74" s="221" t="s">
        <v>131</v>
      </c>
      <c r="AY74" s="221" t="s">
        <v>267</v>
      </c>
      <c r="AZ74" s="295">
        <v>162</v>
      </c>
      <c r="BA74" s="221">
        <v>4</v>
      </c>
      <c r="BB74" s="221">
        <v>10</v>
      </c>
      <c r="BC74" s="221">
        <v>2</v>
      </c>
      <c r="BD74" s="295"/>
      <c r="BE74" s="295"/>
      <c r="BF74" s="221">
        <f>I74+J74+K74</f>
        <v>49.2</v>
      </c>
      <c r="BG74" s="221">
        <v>0</v>
      </c>
      <c r="BH74" s="221">
        <v>0</v>
      </c>
      <c r="BI74" s="221">
        <v>0</v>
      </c>
      <c r="BJ74" s="221">
        <v>0</v>
      </c>
      <c r="BK74" s="226">
        <v>330</v>
      </c>
      <c r="BL74" s="226">
        <v>447.6</v>
      </c>
      <c r="BM74" s="221">
        <v>3.8</v>
      </c>
    </row>
    <row r="75" spans="1:65" ht="9.9499999999999993" customHeight="1">
      <c r="A75" s="60">
        <v>15</v>
      </c>
      <c r="B75" s="60" t="s">
        <v>190</v>
      </c>
      <c r="C75" s="275">
        <v>38</v>
      </c>
      <c r="D75" s="204">
        <v>1988</v>
      </c>
      <c r="E75" s="204">
        <v>2</v>
      </c>
      <c r="F75" s="204">
        <v>2</v>
      </c>
      <c r="G75" s="204">
        <v>13</v>
      </c>
      <c r="H75" s="204">
        <v>0</v>
      </c>
      <c r="I75" s="221">
        <v>53.8</v>
      </c>
      <c r="J75" s="221">
        <v>0</v>
      </c>
      <c r="K75" s="221">
        <v>0</v>
      </c>
      <c r="L75" s="225">
        <v>0</v>
      </c>
      <c r="M75" s="225">
        <v>0</v>
      </c>
      <c r="N75" s="221">
        <v>0</v>
      </c>
      <c r="O75" s="221">
        <v>0</v>
      </c>
      <c r="P75" s="221">
        <v>0</v>
      </c>
      <c r="Q75" s="221">
        <v>707.4</v>
      </c>
      <c r="R75" s="221">
        <v>0</v>
      </c>
      <c r="S75" s="218">
        <f t="shared" si="32"/>
        <v>707.4</v>
      </c>
      <c r="T75" s="218">
        <f t="shared" si="33"/>
        <v>53.8</v>
      </c>
      <c r="U75" s="218">
        <f t="shared" si="34"/>
        <v>761.19999999999993</v>
      </c>
      <c r="V75" s="225">
        <v>707.1</v>
      </c>
      <c r="W75" s="225">
        <v>3653</v>
      </c>
      <c r="X75" s="225"/>
      <c r="Y75" s="225"/>
      <c r="Z75" s="307" t="s">
        <v>128</v>
      </c>
      <c r="AA75" s="221" t="s">
        <v>131</v>
      </c>
      <c r="AB75" s="221" t="s">
        <v>109</v>
      </c>
      <c r="AC75" s="221" t="s">
        <v>131</v>
      </c>
      <c r="AD75" s="221" t="s">
        <v>109</v>
      </c>
      <c r="AE75" s="221"/>
      <c r="AF75" s="221"/>
      <c r="AG75" s="221"/>
      <c r="AH75" s="221">
        <v>735.73</v>
      </c>
      <c r="AI75" s="221" t="s">
        <v>191</v>
      </c>
      <c r="AJ75" s="221"/>
      <c r="AK75" s="221" t="s">
        <v>167</v>
      </c>
      <c r="AL75" s="218" t="s">
        <v>158</v>
      </c>
      <c r="AM75" s="221">
        <v>1526</v>
      </c>
      <c r="AN75" s="221"/>
      <c r="AO75" s="221">
        <v>0</v>
      </c>
      <c r="AP75" s="221">
        <v>114</v>
      </c>
      <c r="AQ75" s="221">
        <v>0</v>
      </c>
      <c r="AR75" s="221">
        <v>612</v>
      </c>
      <c r="AS75" s="221"/>
      <c r="AT75" s="221"/>
      <c r="AU75" s="225">
        <f>AN75:AN125+AO75:AO125+AP75:AP125+AQ75:AQ125+AR75:AR125+AS75:AS125+AT75:AT125</f>
        <v>726</v>
      </c>
      <c r="AV75" s="221">
        <v>42</v>
      </c>
      <c r="AW75" s="221" t="s">
        <v>149</v>
      </c>
      <c r="AX75" s="221" t="s">
        <v>131</v>
      </c>
      <c r="AY75" s="221" t="s">
        <v>267</v>
      </c>
      <c r="AZ75" s="221">
        <v>291</v>
      </c>
      <c r="BA75" s="221">
        <v>1</v>
      </c>
      <c r="BB75" s="221">
        <v>6</v>
      </c>
      <c r="BC75" s="221">
        <v>3</v>
      </c>
      <c r="BD75" s="295"/>
      <c r="BE75" s="295"/>
      <c r="BF75" s="221">
        <f>I75+J75+K75</f>
        <v>53.8</v>
      </c>
      <c r="BG75" s="221">
        <v>0</v>
      </c>
      <c r="BH75" s="221">
        <v>0</v>
      </c>
      <c r="BI75" s="221">
        <v>0</v>
      </c>
      <c r="BJ75" s="221">
        <v>0</v>
      </c>
      <c r="BK75" s="226">
        <v>0</v>
      </c>
      <c r="BL75" s="226">
        <v>525</v>
      </c>
      <c r="BM75" s="221">
        <v>0</v>
      </c>
    </row>
    <row r="76" spans="1:65" ht="9.9499999999999993" customHeight="1">
      <c r="A76" s="60">
        <v>16</v>
      </c>
      <c r="B76" s="60" t="s">
        <v>190</v>
      </c>
      <c r="C76" s="275">
        <v>40</v>
      </c>
      <c r="D76" s="204">
        <v>1958</v>
      </c>
      <c r="E76" s="204">
        <v>2</v>
      </c>
      <c r="F76" s="204">
        <v>1</v>
      </c>
      <c r="G76" s="204">
        <v>8</v>
      </c>
      <c r="H76" s="204">
        <v>0</v>
      </c>
      <c r="I76" s="221">
        <v>28</v>
      </c>
      <c r="J76" s="221">
        <v>0</v>
      </c>
      <c r="K76" s="221">
        <v>0</v>
      </c>
      <c r="L76" s="225">
        <v>0</v>
      </c>
      <c r="M76" s="225">
        <v>0</v>
      </c>
      <c r="N76" s="221">
        <v>0</v>
      </c>
      <c r="O76" s="221">
        <v>0</v>
      </c>
      <c r="P76" s="221">
        <v>0</v>
      </c>
      <c r="Q76" s="221">
        <v>433.3</v>
      </c>
      <c r="R76" s="221">
        <v>0</v>
      </c>
      <c r="S76" s="218">
        <f t="shared" si="32"/>
        <v>433.3</v>
      </c>
      <c r="T76" s="218">
        <f t="shared" si="33"/>
        <v>28</v>
      </c>
      <c r="U76" s="218">
        <f t="shared" si="34"/>
        <v>461.3</v>
      </c>
      <c r="V76" s="225">
        <v>433.3</v>
      </c>
      <c r="W76" s="225">
        <v>1653</v>
      </c>
      <c r="X76" s="225">
        <v>6</v>
      </c>
      <c r="Y76" s="225"/>
      <c r="Z76" s="307" t="s">
        <v>128</v>
      </c>
      <c r="AA76" s="221" t="s">
        <v>131</v>
      </c>
      <c r="AB76" s="221" t="s">
        <v>109</v>
      </c>
      <c r="AC76" s="221" t="s">
        <v>131</v>
      </c>
      <c r="AD76" s="221" t="s">
        <v>109</v>
      </c>
      <c r="AE76" s="221"/>
      <c r="AF76" s="221">
        <v>388.45</v>
      </c>
      <c r="AG76" s="221"/>
      <c r="AH76" s="221"/>
      <c r="AI76" s="221" t="s">
        <v>192</v>
      </c>
      <c r="AJ76" s="221" t="s">
        <v>145</v>
      </c>
      <c r="AK76" s="221" t="s">
        <v>157</v>
      </c>
      <c r="AL76" s="218" t="s">
        <v>158</v>
      </c>
      <c r="AM76" s="221">
        <v>1084</v>
      </c>
      <c r="AN76" s="221"/>
      <c r="AO76" s="221">
        <v>0</v>
      </c>
      <c r="AP76" s="221">
        <v>82</v>
      </c>
      <c r="AQ76" s="221">
        <v>0</v>
      </c>
      <c r="AR76" s="221">
        <v>726.3</v>
      </c>
      <c r="AS76" s="221"/>
      <c r="AT76" s="221"/>
      <c r="AU76" s="225">
        <f>AN76:AN126+AO76:AO126+AP76:AP126+AQ76:AQ126+AR76:AR126+AS76:AS126+AT76:AT126</f>
        <v>808.3</v>
      </c>
      <c r="AV76" s="221">
        <v>17</v>
      </c>
      <c r="AW76" s="221" t="s">
        <v>149</v>
      </c>
      <c r="AX76" s="221" t="s">
        <v>131</v>
      </c>
      <c r="AY76" s="221" t="s">
        <v>267</v>
      </c>
      <c r="AZ76" s="295">
        <v>320</v>
      </c>
      <c r="BA76" s="221"/>
      <c r="BB76" s="221">
        <v>6</v>
      </c>
      <c r="BC76" s="221">
        <v>2</v>
      </c>
      <c r="BD76" s="295"/>
      <c r="BE76" s="295"/>
      <c r="BF76" s="221">
        <f>I76+J76+K76</f>
        <v>28</v>
      </c>
      <c r="BG76" s="221">
        <v>0</v>
      </c>
      <c r="BH76" s="221">
        <v>0</v>
      </c>
      <c r="BI76" s="221">
        <v>0</v>
      </c>
      <c r="BJ76" s="221">
        <v>0</v>
      </c>
      <c r="BK76" s="226">
        <v>0</v>
      </c>
      <c r="BL76" s="226">
        <v>275</v>
      </c>
      <c r="BM76" s="221">
        <v>0</v>
      </c>
    </row>
    <row r="77" spans="1:65" ht="9.9499999999999993" customHeight="1">
      <c r="A77" s="60">
        <v>17</v>
      </c>
      <c r="B77" s="60" t="s">
        <v>190</v>
      </c>
      <c r="C77" s="275">
        <v>42</v>
      </c>
      <c r="D77" s="204">
        <v>1960</v>
      </c>
      <c r="E77" s="204">
        <v>2</v>
      </c>
      <c r="F77" s="204">
        <v>2</v>
      </c>
      <c r="G77" s="204">
        <v>11</v>
      </c>
      <c r="H77" s="204">
        <v>0</v>
      </c>
      <c r="I77" s="221">
        <v>59</v>
      </c>
      <c r="J77" s="221">
        <v>0</v>
      </c>
      <c r="K77" s="221">
        <v>0</v>
      </c>
      <c r="L77" s="225">
        <v>88.8</v>
      </c>
      <c r="M77" s="225">
        <v>88.8</v>
      </c>
      <c r="N77" s="221">
        <v>0</v>
      </c>
      <c r="O77" s="298">
        <v>0</v>
      </c>
      <c r="P77" s="221">
        <v>0</v>
      </c>
      <c r="Q77" s="221">
        <v>650</v>
      </c>
      <c r="R77" s="221">
        <v>54.8</v>
      </c>
      <c r="S77" s="218">
        <f t="shared" si="32"/>
        <v>704.8</v>
      </c>
      <c r="T77" s="218">
        <f t="shared" si="33"/>
        <v>59</v>
      </c>
      <c r="U77" s="218">
        <f t="shared" si="34"/>
        <v>852.59999999999991</v>
      </c>
      <c r="V77" s="225">
        <v>740.67</v>
      </c>
      <c r="W77" s="225">
        <v>3783</v>
      </c>
      <c r="X77" s="225">
        <v>38.5</v>
      </c>
      <c r="Y77" s="225"/>
      <c r="Z77" s="307" t="s">
        <v>128</v>
      </c>
      <c r="AA77" s="221" t="s">
        <v>131</v>
      </c>
      <c r="AB77" s="221" t="s">
        <v>109</v>
      </c>
      <c r="AC77" s="221" t="s">
        <v>131</v>
      </c>
      <c r="AD77" s="221" t="s">
        <v>109</v>
      </c>
      <c r="AE77" s="221"/>
      <c r="AF77" s="297">
        <v>740.67</v>
      </c>
      <c r="AG77" s="221"/>
      <c r="AH77" s="221"/>
      <c r="AI77" s="221" t="s">
        <v>161</v>
      </c>
      <c r="AJ77" s="221" t="s">
        <v>145</v>
      </c>
      <c r="AK77" s="221" t="s">
        <v>157</v>
      </c>
      <c r="AL77" s="218" t="s">
        <v>158</v>
      </c>
      <c r="AM77" s="221">
        <v>1761</v>
      </c>
      <c r="AN77" s="221"/>
      <c r="AO77" s="221">
        <v>0</v>
      </c>
      <c r="AP77" s="221">
        <v>114</v>
      </c>
      <c r="AQ77" s="221">
        <v>0</v>
      </c>
      <c r="AR77" s="221">
        <v>1121.7</v>
      </c>
      <c r="AS77" s="221"/>
      <c r="AT77" s="221"/>
      <c r="AU77" s="225">
        <f>AN77:AN127+AO77:AO127+AP77:AP127+AQ77:AQ127+AR77:AR127+AS77:AS127+AT77:AT127</f>
        <v>1235.7</v>
      </c>
      <c r="AV77" s="221">
        <v>29</v>
      </c>
      <c r="AW77" s="221" t="s">
        <v>149</v>
      </c>
      <c r="AX77" s="221" t="s">
        <v>131</v>
      </c>
      <c r="AY77" s="221" t="s">
        <v>267</v>
      </c>
      <c r="AZ77" s="295">
        <v>300</v>
      </c>
      <c r="BA77" s="221">
        <v>1</v>
      </c>
      <c r="BB77" s="221">
        <v>4</v>
      </c>
      <c r="BC77" s="221">
        <v>7</v>
      </c>
      <c r="BD77" s="295"/>
      <c r="BE77" s="295"/>
      <c r="BF77" s="221">
        <f>I77+J77+K77</f>
        <v>59</v>
      </c>
      <c r="BG77" s="221">
        <v>0</v>
      </c>
      <c r="BH77" s="221">
        <v>0</v>
      </c>
      <c r="BI77" s="221">
        <v>0</v>
      </c>
      <c r="BJ77" s="221">
        <v>0</v>
      </c>
      <c r="BK77" s="226">
        <v>88.8</v>
      </c>
      <c r="BL77" s="226">
        <v>525</v>
      </c>
      <c r="BM77" s="221">
        <v>0</v>
      </c>
    </row>
    <row r="78" spans="1:65" ht="9.9499999999999993" customHeight="1">
      <c r="A78" s="60">
        <v>18</v>
      </c>
      <c r="B78" s="55" t="s">
        <v>182</v>
      </c>
      <c r="C78" s="275" t="s">
        <v>197</v>
      </c>
      <c r="D78" s="204">
        <v>1973</v>
      </c>
      <c r="E78" s="204">
        <v>5</v>
      </c>
      <c r="F78" s="204">
        <v>1</v>
      </c>
      <c r="G78" s="204">
        <v>138</v>
      </c>
      <c r="H78" s="206">
        <v>0</v>
      </c>
      <c r="I78" s="221">
        <v>173.1</v>
      </c>
      <c r="J78" s="221">
        <v>556.5</v>
      </c>
      <c r="K78" s="221">
        <v>0</v>
      </c>
      <c r="L78" s="225">
        <v>769.3</v>
      </c>
      <c r="M78" s="225">
        <v>769.3</v>
      </c>
      <c r="N78" s="221">
        <v>0</v>
      </c>
      <c r="O78" s="221">
        <v>0</v>
      </c>
      <c r="P78" s="221">
        <v>0</v>
      </c>
      <c r="Q78" s="221">
        <v>2720.9</v>
      </c>
      <c r="R78" s="221">
        <v>75.900000000000006</v>
      </c>
      <c r="S78" s="218">
        <f t="shared" si="32"/>
        <v>2796.8</v>
      </c>
      <c r="T78" s="218">
        <f t="shared" si="33"/>
        <v>729.6</v>
      </c>
      <c r="U78" s="218">
        <f t="shared" si="34"/>
        <v>4295.7</v>
      </c>
      <c r="V78" s="221">
        <v>4487.2</v>
      </c>
      <c r="W78" s="221">
        <v>17053</v>
      </c>
      <c r="X78" s="221">
        <v>16.5</v>
      </c>
      <c r="Y78" s="221"/>
      <c r="Z78" s="307" t="s">
        <v>128</v>
      </c>
      <c r="AA78" s="221" t="s">
        <v>129</v>
      </c>
      <c r="AB78" s="221" t="s">
        <v>130</v>
      </c>
      <c r="AC78" s="221" t="s">
        <v>131</v>
      </c>
      <c r="AD78" s="221" t="s">
        <v>109</v>
      </c>
      <c r="AE78" s="221"/>
      <c r="AF78" s="221"/>
      <c r="AG78" s="221"/>
      <c r="AH78" s="221">
        <v>1279.5999999999999</v>
      </c>
      <c r="AI78" s="221" t="s">
        <v>161</v>
      </c>
      <c r="AJ78" s="225" t="s">
        <v>133</v>
      </c>
      <c r="AK78" s="225" t="s">
        <v>134</v>
      </c>
      <c r="AL78" s="218" t="s">
        <v>135</v>
      </c>
      <c r="AM78" s="221">
        <v>4593</v>
      </c>
      <c r="AN78" s="221">
        <v>296</v>
      </c>
      <c r="AO78" s="221">
        <v>0</v>
      </c>
      <c r="AP78" s="221">
        <v>146.55000000000001</v>
      </c>
      <c r="AQ78" s="221">
        <v>0</v>
      </c>
      <c r="AR78" s="221">
        <v>2930</v>
      </c>
      <c r="AS78" s="221">
        <v>186.9</v>
      </c>
      <c r="AT78" s="221">
        <v>0</v>
      </c>
      <c r="AU78" s="227">
        <f>AN78:AN170+AO78:AO170+AP78:AP170+AQ78:AQ170+AR78:AR170+AS78:AS170+AT78:AT170</f>
        <v>3559.4500000000003</v>
      </c>
      <c r="AV78" s="221">
        <v>216</v>
      </c>
      <c r="AW78" s="221" t="s">
        <v>149</v>
      </c>
      <c r="AX78" s="221" t="s">
        <v>131</v>
      </c>
      <c r="AY78" s="221" t="s">
        <v>137</v>
      </c>
      <c r="AZ78" s="295">
        <v>380</v>
      </c>
      <c r="BA78" s="221">
        <v>91</v>
      </c>
      <c r="BB78" s="221">
        <v>40</v>
      </c>
      <c r="BC78" s="221">
        <v>7</v>
      </c>
      <c r="BD78" s="295"/>
      <c r="BE78" s="295"/>
      <c r="BF78" s="221">
        <f>I78+J78+K78</f>
        <v>729.6</v>
      </c>
      <c r="BG78" s="221">
        <v>0</v>
      </c>
      <c r="BH78" s="221">
        <v>0</v>
      </c>
      <c r="BI78" s="221">
        <v>0</v>
      </c>
      <c r="BJ78" s="221">
        <v>0</v>
      </c>
      <c r="BK78" s="226">
        <v>769.3</v>
      </c>
      <c r="BL78" s="226">
        <v>1033.5</v>
      </c>
      <c r="BM78" s="221">
        <v>0</v>
      </c>
    </row>
    <row r="79" spans="1:65" ht="9.9499999999999993" customHeight="1">
      <c r="A79" s="60">
        <v>19</v>
      </c>
      <c r="B79" s="60" t="s">
        <v>193</v>
      </c>
      <c r="C79" s="276" t="s">
        <v>194</v>
      </c>
      <c r="D79" s="206">
        <v>1972</v>
      </c>
      <c r="E79" s="206">
        <v>2</v>
      </c>
      <c r="F79" s="206">
        <v>2</v>
      </c>
      <c r="G79" s="206">
        <v>13</v>
      </c>
      <c r="H79" s="206">
        <v>0</v>
      </c>
      <c r="I79" s="225">
        <v>42.4</v>
      </c>
      <c r="J79" s="221">
        <v>0</v>
      </c>
      <c r="K79" s="221">
        <v>0</v>
      </c>
      <c r="L79" s="225">
        <v>0</v>
      </c>
      <c r="M79" s="225">
        <v>0</v>
      </c>
      <c r="N79" s="221">
        <v>0</v>
      </c>
      <c r="O79" s="221">
        <v>0</v>
      </c>
      <c r="P79" s="221">
        <v>0</v>
      </c>
      <c r="Q79" s="225">
        <v>500.8</v>
      </c>
      <c r="R79" s="225">
        <v>0</v>
      </c>
      <c r="S79" s="218">
        <f t="shared" si="32"/>
        <v>500.8</v>
      </c>
      <c r="T79" s="218">
        <f t="shared" si="33"/>
        <v>42.4</v>
      </c>
      <c r="U79" s="218">
        <f t="shared" si="34"/>
        <v>543.20000000000005</v>
      </c>
      <c r="V79" s="225">
        <v>503.4</v>
      </c>
      <c r="W79" s="225">
        <v>2097</v>
      </c>
      <c r="X79" s="225"/>
      <c r="Y79" s="225"/>
      <c r="Z79" s="307" t="s">
        <v>128</v>
      </c>
      <c r="AA79" s="221" t="s">
        <v>131</v>
      </c>
      <c r="AB79" s="221" t="s">
        <v>131</v>
      </c>
      <c r="AC79" s="221" t="s">
        <v>142</v>
      </c>
      <c r="AD79" s="307" t="s">
        <v>181</v>
      </c>
      <c r="AE79" s="225"/>
      <c r="AF79" s="225">
        <v>499.7</v>
      </c>
      <c r="AG79" s="221">
        <v>0</v>
      </c>
      <c r="AH79" s="225"/>
      <c r="AI79" s="225" t="s">
        <v>161</v>
      </c>
      <c r="AJ79" s="225" t="s">
        <v>133</v>
      </c>
      <c r="AK79" s="225" t="s">
        <v>157</v>
      </c>
      <c r="AL79" s="218" t="s">
        <v>135</v>
      </c>
      <c r="AM79" s="225">
        <v>2386</v>
      </c>
      <c r="AN79" s="225"/>
      <c r="AO79" s="225"/>
      <c r="AP79" s="225">
        <v>71.5</v>
      </c>
      <c r="AQ79" s="225"/>
      <c r="AR79" s="225">
        <v>1959.1</v>
      </c>
      <c r="AS79" s="225"/>
      <c r="AT79" s="225"/>
      <c r="AU79" s="225">
        <f>AN79:AN129+AO79:AO129+AP79:AP129+AQ79:AQ129+AR79:AR129+AS79:AS129+AT79:AT129</f>
        <v>2030.6</v>
      </c>
      <c r="AV79" s="225">
        <v>37</v>
      </c>
      <c r="AW79" s="221" t="s">
        <v>136</v>
      </c>
      <c r="AX79" s="221" t="s">
        <v>131</v>
      </c>
      <c r="AY79" s="221" t="s">
        <v>267</v>
      </c>
      <c r="AZ79" s="295">
        <v>150</v>
      </c>
      <c r="BA79" s="221">
        <v>6</v>
      </c>
      <c r="BB79" s="221">
        <v>4</v>
      </c>
      <c r="BC79" s="221">
        <v>3</v>
      </c>
      <c r="BD79" s="295"/>
      <c r="BE79" s="295"/>
      <c r="BF79" s="221">
        <f>I79+J79+K79</f>
        <v>42.4</v>
      </c>
      <c r="BG79" s="221">
        <v>0</v>
      </c>
      <c r="BH79" s="221">
        <v>0</v>
      </c>
      <c r="BI79" s="221">
        <v>0</v>
      </c>
      <c r="BJ79" s="221">
        <v>0</v>
      </c>
      <c r="BK79" s="226">
        <v>0</v>
      </c>
      <c r="BL79" s="226">
        <v>355.4</v>
      </c>
      <c r="BM79" s="221">
        <v>0</v>
      </c>
    </row>
    <row r="80" spans="1:65" ht="9.9499999999999993" customHeight="1">
      <c r="A80" s="60">
        <v>20</v>
      </c>
      <c r="B80" s="60" t="s">
        <v>169</v>
      </c>
      <c r="C80" s="276">
        <v>1</v>
      </c>
      <c r="D80" s="206">
        <v>1956</v>
      </c>
      <c r="E80" s="206">
        <v>2</v>
      </c>
      <c r="F80" s="206">
        <v>2</v>
      </c>
      <c r="G80" s="206">
        <v>12</v>
      </c>
      <c r="H80" s="206">
        <v>0</v>
      </c>
      <c r="I80" s="225">
        <v>66.3</v>
      </c>
      <c r="J80" s="221">
        <v>0</v>
      </c>
      <c r="K80" s="221">
        <v>0</v>
      </c>
      <c r="L80" s="225">
        <v>0</v>
      </c>
      <c r="M80" s="225">
        <v>0</v>
      </c>
      <c r="N80" s="221">
        <v>0</v>
      </c>
      <c r="O80" s="221">
        <v>0</v>
      </c>
      <c r="P80" s="221">
        <v>0</v>
      </c>
      <c r="Q80" s="225">
        <v>619</v>
      </c>
      <c r="R80" s="225">
        <v>0</v>
      </c>
      <c r="S80" s="218">
        <f t="shared" si="32"/>
        <v>619</v>
      </c>
      <c r="T80" s="218">
        <f t="shared" si="33"/>
        <v>66.3</v>
      </c>
      <c r="U80" s="218">
        <f t="shared" si="34"/>
        <v>685.3</v>
      </c>
      <c r="V80" s="225">
        <v>619</v>
      </c>
      <c r="W80" s="225">
        <v>3460</v>
      </c>
      <c r="X80" s="225">
        <v>7.7</v>
      </c>
      <c r="Y80" s="225"/>
      <c r="Z80" s="307" t="s">
        <v>128</v>
      </c>
      <c r="AA80" s="307" t="s">
        <v>129</v>
      </c>
      <c r="AB80" s="221" t="s">
        <v>130</v>
      </c>
      <c r="AC80" s="221" t="s">
        <v>131</v>
      </c>
      <c r="AD80" s="307" t="s">
        <v>109</v>
      </c>
      <c r="AE80" s="225"/>
      <c r="AF80" s="221"/>
      <c r="AG80" s="221">
        <v>0</v>
      </c>
      <c r="AH80" s="225">
        <v>633.6</v>
      </c>
      <c r="AI80" s="225" t="s">
        <v>161</v>
      </c>
      <c r="AJ80" s="225" t="s">
        <v>145</v>
      </c>
      <c r="AK80" s="225" t="s">
        <v>205</v>
      </c>
      <c r="AL80" s="218" t="s">
        <v>158</v>
      </c>
      <c r="AM80" s="225">
        <v>1761</v>
      </c>
      <c r="AN80" s="225"/>
      <c r="AO80" s="225">
        <v>61.6</v>
      </c>
      <c r="AP80" s="225">
        <v>75</v>
      </c>
      <c r="AQ80" s="225"/>
      <c r="AR80" s="225">
        <v>1175</v>
      </c>
      <c r="AS80" s="225"/>
      <c r="AT80" s="225"/>
      <c r="AU80" s="227">
        <f>AN1:AN93+AO1:AO93+AP1:AP93+AQ1:AQ93+AR1:AR93+AS1:AS93+AT1:AT93</f>
        <v>1311.6</v>
      </c>
      <c r="AV80" s="225">
        <v>24</v>
      </c>
      <c r="AW80" s="221" t="s">
        <v>149</v>
      </c>
      <c r="AX80" s="221" t="s">
        <v>131</v>
      </c>
      <c r="AY80" s="221" t="s">
        <v>137</v>
      </c>
      <c r="AZ80" s="295">
        <v>210</v>
      </c>
      <c r="BA80" s="221"/>
      <c r="BB80" s="221">
        <v>8</v>
      </c>
      <c r="BC80" s="221">
        <v>4</v>
      </c>
      <c r="BD80" s="295"/>
      <c r="BE80" s="295"/>
      <c r="BF80" s="221">
        <f>I80+J80+K80</f>
        <v>66.3</v>
      </c>
      <c r="BG80" s="221">
        <v>0</v>
      </c>
      <c r="BH80" s="221">
        <v>0</v>
      </c>
      <c r="BI80" s="221">
        <v>0</v>
      </c>
      <c r="BJ80" s="221">
        <v>0</v>
      </c>
      <c r="BK80" s="226">
        <v>0</v>
      </c>
      <c r="BL80" s="226">
        <v>449</v>
      </c>
      <c r="BM80" s="221">
        <v>4.5999999999999996</v>
      </c>
    </row>
    <row r="81" spans="1:65" ht="9.9499999999999993" customHeight="1">
      <c r="A81" s="60">
        <v>21</v>
      </c>
      <c r="B81" s="55" t="s">
        <v>199</v>
      </c>
      <c r="C81" s="275">
        <v>4</v>
      </c>
      <c r="D81" s="204">
        <v>1974</v>
      </c>
      <c r="E81" s="204">
        <v>2</v>
      </c>
      <c r="F81" s="204">
        <v>4</v>
      </c>
      <c r="G81" s="204">
        <v>16</v>
      </c>
      <c r="H81" s="204">
        <v>0</v>
      </c>
      <c r="I81" s="221">
        <v>60.8</v>
      </c>
      <c r="J81" s="221">
        <v>0</v>
      </c>
      <c r="K81" s="221">
        <v>0</v>
      </c>
      <c r="L81" s="221">
        <v>0</v>
      </c>
      <c r="M81" s="221">
        <v>0</v>
      </c>
      <c r="N81" s="221">
        <v>0</v>
      </c>
      <c r="O81" s="221">
        <v>0</v>
      </c>
      <c r="P81" s="221">
        <v>0</v>
      </c>
      <c r="Q81" s="221">
        <v>729.1</v>
      </c>
      <c r="R81" s="221">
        <v>0</v>
      </c>
      <c r="S81" s="218">
        <f t="shared" si="32"/>
        <v>729.1</v>
      </c>
      <c r="T81" s="218">
        <f t="shared" si="33"/>
        <v>60.8</v>
      </c>
      <c r="U81" s="218">
        <f t="shared" si="34"/>
        <v>789.9</v>
      </c>
      <c r="V81" s="221">
        <v>729.1</v>
      </c>
      <c r="W81" s="221">
        <v>3335</v>
      </c>
      <c r="X81" s="221">
        <v>6.5</v>
      </c>
      <c r="Y81" s="221"/>
      <c r="Z81" s="221" t="s">
        <v>128</v>
      </c>
      <c r="AA81" s="221" t="s">
        <v>129</v>
      </c>
      <c r="AB81" s="221" t="s">
        <v>130</v>
      </c>
      <c r="AC81" s="221" t="s">
        <v>131</v>
      </c>
      <c r="AD81" s="221" t="s">
        <v>109</v>
      </c>
      <c r="AE81" s="221">
        <v>0</v>
      </c>
      <c r="AF81" s="221">
        <v>0</v>
      </c>
      <c r="AG81" s="221"/>
      <c r="AH81" s="221">
        <v>641.20000000000005</v>
      </c>
      <c r="AI81" s="221" t="s">
        <v>140</v>
      </c>
      <c r="AJ81" s="221" t="s">
        <v>133</v>
      </c>
      <c r="AK81" s="221" t="s">
        <v>146</v>
      </c>
      <c r="AL81" s="218" t="s">
        <v>135</v>
      </c>
      <c r="AM81" s="221">
        <v>1990</v>
      </c>
      <c r="AN81" s="221">
        <v>150</v>
      </c>
      <c r="AO81" s="221">
        <v>12</v>
      </c>
      <c r="AP81" s="221">
        <v>105.8</v>
      </c>
      <c r="AQ81" s="221">
        <v>216</v>
      </c>
      <c r="AR81" s="221">
        <v>801.2</v>
      </c>
      <c r="AS81" s="221">
        <v>72</v>
      </c>
      <c r="AT81" s="221">
        <v>120</v>
      </c>
      <c r="AU81" s="221">
        <f>AN81+AO81+AP81+AQ81+AR81+AS81+AT81</f>
        <v>1477</v>
      </c>
      <c r="AV81" s="221">
        <v>37</v>
      </c>
      <c r="AW81" s="221" t="s">
        <v>136</v>
      </c>
      <c r="AX81" s="221" t="s">
        <v>131</v>
      </c>
      <c r="AY81" s="221" t="s">
        <v>137</v>
      </c>
      <c r="AZ81" s="295">
        <v>153</v>
      </c>
      <c r="BA81" s="221">
        <v>2</v>
      </c>
      <c r="BB81" s="221">
        <v>8</v>
      </c>
      <c r="BC81" s="221">
        <v>6</v>
      </c>
      <c r="BD81" s="295"/>
      <c r="BE81" s="295"/>
      <c r="BF81" s="221">
        <f>I81+J81+K81</f>
        <v>60.8</v>
      </c>
      <c r="BG81" s="221">
        <v>0</v>
      </c>
      <c r="BH81" s="221">
        <v>0</v>
      </c>
      <c r="BI81" s="221">
        <v>0</v>
      </c>
      <c r="BJ81" s="221">
        <v>0</v>
      </c>
      <c r="BK81" s="295">
        <v>0</v>
      </c>
      <c r="BL81" s="295">
        <v>513</v>
      </c>
      <c r="BM81" s="221">
        <v>8.8000000000000007</v>
      </c>
    </row>
    <row r="82" spans="1:65" ht="9.9499999999999993" customHeight="1">
      <c r="A82" s="60">
        <v>22</v>
      </c>
      <c r="B82" s="55" t="s">
        <v>199</v>
      </c>
      <c r="C82" s="275">
        <v>18</v>
      </c>
      <c r="D82" s="204">
        <v>1973</v>
      </c>
      <c r="E82" s="204">
        <v>2</v>
      </c>
      <c r="F82" s="204">
        <v>2</v>
      </c>
      <c r="G82" s="204">
        <v>21</v>
      </c>
      <c r="H82" s="204">
        <v>0</v>
      </c>
      <c r="I82" s="221">
        <v>54.4</v>
      </c>
      <c r="J82" s="221">
        <v>141.80000000000001</v>
      </c>
      <c r="K82" s="221">
        <v>0</v>
      </c>
      <c r="L82" s="221">
        <v>0</v>
      </c>
      <c r="M82" s="221">
        <v>0</v>
      </c>
      <c r="N82" s="221">
        <v>0</v>
      </c>
      <c r="O82" s="221">
        <v>0</v>
      </c>
      <c r="P82" s="221">
        <v>0</v>
      </c>
      <c r="Q82" s="221">
        <v>563.9</v>
      </c>
      <c r="R82" s="221">
        <v>153.1</v>
      </c>
      <c r="S82" s="218">
        <f t="shared" si="32"/>
        <v>717</v>
      </c>
      <c r="T82" s="218">
        <f t="shared" si="33"/>
        <v>196.20000000000002</v>
      </c>
      <c r="U82" s="218">
        <f t="shared" si="34"/>
        <v>913.2</v>
      </c>
      <c r="V82" s="221">
        <v>937.3</v>
      </c>
      <c r="W82" s="221">
        <v>4196</v>
      </c>
      <c r="X82" s="221">
        <v>10.95</v>
      </c>
      <c r="Y82" s="221"/>
      <c r="Z82" s="221" t="s">
        <v>128</v>
      </c>
      <c r="AA82" s="221" t="s">
        <v>129</v>
      </c>
      <c r="AB82" s="221" t="s">
        <v>130</v>
      </c>
      <c r="AC82" s="221" t="s">
        <v>131</v>
      </c>
      <c r="AD82" s="221" t="s">
        <v>109</v>
      </c>
      <c r="AE82" s="221">
        <v>0</v>
      </c>
      <c r="AF82" s="221">
        <v>771.3</v>
      </c>
      <c r="AG82" s="221"/>
      <c r="AH82" s="221">
        <v>0</v>
      </c>
      <c r="AI82" s="221" t="s">
        <v>132</v>
      </c>
      <c r="AJ82" s="221" t="s">
        <v>133</v>
      </c>
      <c r="AK82" s="221" t="s">
        <v>157</v>
      </c>
      <c r="AL82" s="221" t="s">
        <v>135</v>
      </c>
      <c r="AM82" s="221">
        <v>1808</v>
      </c>
      <c r="AN82" s="221">
        <v>249</v>
      </c>
      <c r="AO82" s="221">
        <v>0</v>
      </c>
      <c r="AP82" s="221">
        <v>110</v>
      </c>
      <c r="AQ82" s="221">
        <v>0</v>
      </c>
      <c r="AR82" s="221">
        <v>292</v>
      </c>
      <c r="AS82" s="221">
        <v>0</v>
      </c>
      <c r="AT82" s="221">
        <v>540</v>
      </c>
      <c r="AU82" s="221">
        <f>AN82+AO82+AP82+AQ82+AR82+AS82+AT82</f>
        <v>1191</v>
      </c>
      <c r="AV82" s="221">
        <v>45</v>
      </c>
      <c r="AW82" s="221" t="s">
        <v>136</v>
      </c>
      <c r="AX82" s="221" t="s">
        <v>131</v>
      </c>
      <c r="AY82" s="221" t="s">
        <v>137</v>
      </c>
      <c r="AZ82" s="295">
        <v>97</v>
      </c>
      <c r="BA82" s="221">
        <v>16</v>
      </c>
      <c r="BB82" s="221">
        <v>5</v>
      </c>
      <c r="BC82" s="221"/>
      <c r="BD82" s="295"/>
      <c r="BE82" s="295"/>
      <c r="BF82" s="221">
        <f>I82+J82+K82</f>
        <v>196.20000000000002</v>
      </c>
      <c r="BG82" s="221">
        <v>0</v>
      </c>
      <c r="BH82" s="221">
        <v>0</v>
      </c>
      <c r="BI82" s="221">
        <v>0</v>
      </c>
      <c r="BJ82" s="221">
        <v>0</v>
      </c>
      <c r="BK82" s="295">
        <v>0</v>
      </c>
      <c r="BL82" s="295">
        <v>617</v>
      </c>
      <c r="BM82" s="221">
        <v>4.7</v>
      </c>
    </row>
    <row r="83" spans="1:65" ht="9.9499999999999993" customHeight="1">
      <c r="A83" s="60">
        <v>23</v>
      </c>
      <c r="B83" s="55" t="s">
        <v>199</v>
      </c>
      <c r="C83" s="275">
        <v>20</v>
      </c>
      <c r="D83" s="204">
        <v>1989</v>
      </c>
      <c r="E83" s="204">
        <v>4</v>
      </c>
      <c r="F83" s="204">
        <v>1</v>
      </c>
      <c r="G83" s="204">
        <v>42</v>
      </c>
      <c r="H83" s="204">
        <v>0</v>
      </c>
      <c r="I83" s="221">
        <v>191</v>
      </c>
      <c r="J83" s="221">
        <v>0</v>
      </c>
      <c r="K83" s="221">
        <v>0</v>
      </c>
      <c r="L83" s="221">
        <v>646.9</v>
      </c>
      <c r="M83" s="221">
        <v>646.9</v>
      </c>
      <c r="N83" s="221">
        <v>0</v>
      </c>
      <c r="O83" s="221">
        <v>0</v>
      </c>
      <c r="P83" s="221">
        <v>0</v>
      </c>
      <c r="Q83" s="221">
        <v>1661</v>
      </c>
      <c r="R83" s="221">
        <v>0</v>
      </c>
      <c r="S83" s="218">
        <f t="shared" si="32"/>
        <v>1661</v>
      </c>
      <c r="T83" s="218">
        <f t="shared" si="33"/>
        <v>191</v>
      </c>
      <c r="U83" s="218">
        <f t="shared" si="34"/>
        <v>2498.9</v>
      </c>
      <c r="V83" s="221">
        <v>1778.4</v>
      </c>
      <c r="W83" s="221"/>
      <c r="X83" s="221"/>
      <c r="Y83" s="221"/>
      <c r="Z83" s="221" t="s">
        <v>128</v>
      </c>
      <c r="AA83" s="221" t="s">
        <v>129</v>
      </c>
      <c r="AB83" s="221" t="s">
        <v>130</v>
      </c>
      <c r="AC83" s="221" t="s">
        <v>131</v>
      </c>
      <c r="AD83" s="221" t="s">
        <v>109</v>
      </c>
      <c r="AE83" s="221">
        <v>0</v>
      </c>
      <c r="AF83" s="221">
        <v>809</v>
      </c>
      <c r="AG83" s="221"/>
      <c r="AH83" s="221">
        <v>0</v>
      </c>
      <c r="AI83" s="221" t="s">
        <v>140</v>
      </c>
      <c r="AJ83" s="221" t="s">
        <v>133</v>
      </c>
      <c r="AK83" s="221" t="s">
        <v>157</v>
      </c>
      <c r="AL83" s="218" t="s">
        <v>135</v>
      </c>
      <c r="AM83" s="221">
        <v>2631</v>
      </c>
      <c r="AN83" s="221">
        <v>208</v>
      </c>
      <c r="AO83" s="221">
        <v>200</v>
      </c>
      <c r="AP83" s="221">
        <v>122</v>
      </c>
      <c r="AQ83" s="221">
        <v>0</v>
      </c>
      <c r="AR83" s="221">
        <v>1221</v>
      </c>
      <c r="AS83" s="221">
        <v>0</v>
      </c>
      <c r="AT83" s="221">
        <v>180</v>
      </c>
      <c r="AU83" s="221">
        <f>AN83+AO83+AP83+AQ83+AR83+AS83+AT83</f>
        <v>1931</v>
      </c>
      <c r="AV83" s="221">
        <v>117</v>
      </c>
      <c r="AW83" s="221" t="s">
        <v>136</v>
      </c>
      <c r="AX83" s="221" t="s">
        <v>131</v>
      </c>
      <c r="AY83" s="221" t="s">
        <v>137</v>
      </c>
      <c r="AZ83" s="295">
        <v>635</v>
      </c>
      <c r="BA83" s="221">
        <v>20</v>
      </c>
      <c r="BB83" s="221">
        <v>22</v>
      </c>
      <c r="BC83" s="221"/>
      <c r="BD83" s="295"/>
      <c r="BE83" s="295"/>
      <c r="BF83" s="221">
        <f>I83+J83+K83</f>
        <v>191</v>
      </c>
      <c r="BG83" s="221">
        <v>0</v>
      </c>
      <c r="BH83" s="221">
        <v>0</v>
      </c>
      <c r="BI83" s="221">
        <v>0</v>
      </c>
      <c r="BJ83" s="221">
        <v>0</v>
      </c>
      <c r="BK83" s="295">
        <v>646.9</v>
      </c>
      <c r="BL83" s="295">
        <v>646.9</v>
      </c>
      <c r="BM83" s="221">
        <v>0</v>
      </c>
    </row>
    <row r="84" spans="1:65" ht="9.9499999999999993" customHeight="1">
      <c r="A84" s="60">
        <v>24</v>
      </c>
      <c r="B84" s="60" t="s">
        <v>178</v>
      </c>
      <c r="C84" s="276">
        <v>14</v>
      </c>
      <c r="D84" s="206">
        <v>1962</v>
      </c>
      <c r="E84" s="206">
        <v>2</v>
      </c>
      <c r="F84" s="206">
        <v>2</v>
      </c>
      <c r="G84" s="206">
        <v>12</v>
      </c>
      <c r="H84" s="206">
        <v>0</v>
      </c>
      <c r="I84" s="225">
        <v>57.1</v>
      </c>
      <c r="J84" s="221">
        <v>0</v>
      </c>
      <c r="K84" s="221">
        <v>0</v>
      </c>
      <c r="L84" s="225">
        <v>0</v>
      </c>
      <c r="M84" s="225">
        <v>0</v>
      </c>
      <c r="N84" s="221">
        <v>0</v>
      </c>
      <c r="O84" s="221">
        <v>0</v>
      </c>
      <c r="P84" s="221">
        <v>0</v>
      </c>
      <c r="Q84" s="225">
        <v>547.4</v>
      </c>
      <c r="R84" s="225">
        <v>0</v>
      </c>
      <c r="S84" s="218">
        <f t="shared" si="32"/>
        <v>547.4</v>
      </c>
      <c r="T84" s="218">
        <f t="shared" si="33"/>
        <v>57.1</v>
      </c>
      <c r="U84" s="218">
        <f t="shared" si="34"/>
        <v>604.5</v>
      </c>
      <c r="V84" s="225">
        <v>549.20000000000005</v>
      </c>
      <c r="W84" s="225">
        <v>2569</v>
      </c>
      <c r="X84" s="225">
        <v>6.3</v>
      </c>
      <c r="Y84" s="225"/>
      <c r="Z84" s="307" t="s">
        <v>128</v>
      </c>
      <c r="AA84" s="221" t="s">
        <v>131</v>
      </c>
      <c r="AB84" s="221" t="s">
        <v>130</v>
      </c>
      <c r="AC84" s="221" t="s">
        <v>131</v>
      </c>
      <c r="AD84" s="307" t="s">
        <v>109</v>
      </c>
      <c r="AE84" s="225"/>
      <c r="AF84" s="225">
        <v>579</v>
      </c>
      <c r="AG84" s="225"/>
      <c r="AH84" s="225"/>
      <c r="AI84" s="225" t="s">
        <v>156</v>
      </c>
      <c r="AJ84" s="225" t="s">
        <v>133</v>
      </c>
      <c r="AK84" s="225" t="s">
        <v>166</v>
      </c>
      <c r="AL84" s="218" t="s">
        <v>158</v>
      </c>
      <c r="AM84" s="225">
        <v>939</v>
      </c>
      <c r="AN84" s="225"/>
      <c r="AO84" s="225"/>
      <c r="AP84" s="225">
        <v>45</v>
      </c>
      <c r="AQ84" s="225"/>
      <c r="AR84" s="225">
        <v>486.2</v>
      </c>
      <c r="AS84" s="225"/>
      <c r="AT84" s="225"/>
      <c r="AU84" s="227">
        <f>AN22:AN137+AO22:AO137+AP22:AP137+AQ22:AQ137+AR22:AR137+AS22:AS137+AT22:AT137</f>
        <v>531.20000000000005</v>
      </c>
      <c r="AV84" s="225">
        <v>29</v>
      </c>
      <c r="AW84" s="221" t="s">
        <v>136</v>
      </c>
      <c r="AX84" s="221" t="s">
        <v>176</v>
      </c>
      <c r="AY84" s="221" t="s">
        <v>137</v>
      </c>
      <c r="AZ84" s="295">
        <v>160</v>
      </c>
      <c r="BA84" s="221">
        <v>2</v>
      </c>
      <c r="BB84" s="221">
        <v>6</v>
      </c>
      <c r="BC84" s="221">
        <v>4</v>
      </c>
      <c r="BD84" s="295"/>
      <c r="BE84" s="295"/>
      <c r="BF84" s="221">
        <f>I84+J84+K84</f>
        <v>57.1</v>
      </c>
      <c r="BG84" s="221">
        <v>0</v>
      </c>
      <c r="BH84" s="221">
        <v>0</v>
      </c>
      <c r="BI84" s="221">
        <v>0</v>
      </c>
      <c r="BJ84" s="221">
        <v>0</v>
      </c>
      <c r="BK84" s="226">
        <v>0</v>
      </c>
      <c r="BL84" s="226">
        <v>407</v>
      </c>
      <c r="BM84" s="221">
        <v>0</v>
      </c>
    </row>
    <row r="85" spans="1:65" ht="9.9499999999999993" customHeight="1">
      <c r="A85" s="60">
        <v>25</v>
      </c>
      <c r="B85" s="60" t="s">
        <v>178</v>
      </c>
      <c r="C85" s="276">
        <v>16</v>
      </c>
      <c r="D85" s="206">
        <v>1962</v>
      </c>
      <c r="E85" s="206">
        <v>2</v>
      </c>
      <c r="F85" s="206">
        <v>2</v>
      </c>
      <c r="G85" s="206">
        <v>16</v>
      </c>
      <c r="H85" s="206">
        <v>0</v>
      </c>
      <c r="I85" s="225">
        <v>49.2</v>
      </c>
      <c r="J85" s="221">
        <v>0</v>
      </c>
      <c r="K85" s="221">
        <v>0</v>
      </c>
      <c r="L85" s="225">
        <v>356.8</v>
      </c>
      <c r="M85" s="225">
        <v>356.8</v>
      </c>
      <c r="N85" s="221">
        <v>0</v>
      </c>
      <c r="O85" s="221">
        <v>0</v>
      </c>
      <c r="P85" s="221">
        <v>0</v>
      </c>
      <c r="Q85" s="225">
        <v>641</v>
      </c>
      <c r="R85" s="225">
        <v>0</v>
      </c>
      <c r="S85" s="218">
        <f t="shared" si="32"/>
        <v>641</v>
      </c>
      <c r="T85" s="218">
        <f t="shared" si="33"/>
        <v>49.2</v>
      </c>
      <c r="U85" s="218">
        <f t="shared" si="34"/>
        <v>1047</v>
      </c>
      <c r="V85" s="225">
        <v>640.9</v>
      </c>
      <c r="W85" s="225">
        <v>3749</v>
      </c>
      <c r="X85" s="225">
        <v>8.35</v>
      </c>
      <c r="Y85" s="225"/>
      <c r="Z85" s="307" t="s">
        <v>128</v>
      </c>
      <c r="AA85" s="307" t="s">
        <v>129</v>
      </c>
      <c r="AB85" s="221" t="s">
        <v>130</v>
      </c>
      <c r="AC85" s="221" t="s">
        <v>131</v>
      </c>
      <c r="AD85" s="318" t="s">
        <v>109</v>
      </c>
      <c r="AE85" s="225"/>
      <c r="AF85" s="225">
        <v>637.4</v>
      </c>
      <c r="AG85" s="225"/>
      <c r="AH85" s="225"/>
      <c r="AI85" s="225" t="s">
        <v>161</v>
      </c>
      <c r="AJ85" s="225" t="s">
        <v>133</v>
      </c>
      <c r="AK85" s="225" t="s">
        <v>157</v>
      </c>
      <c r="AL85" s="218" t="s">
        <v>158</v>
      </c>
      <c r="AM85" s="225">
        <v>1179</v>
      </c>
      <c r="AN85" s="225"/>
      <c r="AO85" s="225"/>
      <c r="AP85" s="225">
        <v>45</v>
      </c>
      <c r="AQ85" s="225"/>
      <c r="AR85" s="225">
        <v>685.1</v>
      </c>
      <c r="AS85" s="225"/>
      <c r="AT85" s="225"/>
      <c r="AU85" s="225">
        <f>AN85:AN132+AO85:AO132+AP85:AP132+AQ85:AQ132+AR85:AR132+AS85:AS132+AT85:AT132</f>
        <v>730.1</v>
      </c>
      <c r="AV85" s="225">
        <v>30</v>
      </c>
      <c r="AW85" s="221" t="s">
        <v>136</v>
      </c>
      <c r="AX85" s="221" t="s">
        <v>176</v>
      </c>
      <c r="AY85" s="221" t="s">
        <v>267</v>
      </c>
      <c r="AZ85" s="295">
        <v>45</v>
      </c>
      <c r="BA85" s="221">
        <v>5</v>
      </c>
      <c r="BB85" s="221">
        <v>10</v>
      </c>
      <c r="BC85" s="221">
        <v>3</v>
      </c>
      <c r="BD85" s="295"/>
      <c r="BE85" s="295"/>
      <c r="BF85" s="221">
        <f>I85+J85+K85</f>
        <v>49.2</v>
      </c>
      <c r="BG85" s="221">
        <v>0</v>
      </c>
      <c r="BH85" s="221">
        <v>0</v>
      </c>
      <c r="BI85" s="221">
        <v>0</v>
      </c>
      <c r="BJ85" s="221">
        <v>0</v>
      </c>
      <c r="BK85" s="226">
        <v>356.8</v>
      </c>
      <c r="BL85" s="226">
        <v>356.8</v>
      </c>
      <c r="BM85" s="221">
        <v>4.84</v>
      </c>
    </row>
    <row r="86" spans="1:65" ht="9.9499999999999993" customHeight="1">
      <c r="A86" s="60">
        <v>26</v>
      </c>
      <c r="B86" s="60" t="s">
        <v>178</v>
      </c>
      <c r="C86" s="276">
        <v>18</v>
      </c>
      <c r="D86" s="206">
        <v>1970</v>
      </c>
      <c r="E86" s="206">
        <v>2</v>
      </c>
      <c r="F86" s="206">
        <v>1</v>
      </c>
      <c r="G86" s="206">
        <v>12</v>
      </c>
      <c r="H86" s="206">
        <v>0</v>
      </c>
      <c r="I86" s="225">
        <v>22.6</v>
      </c>
      <c r="J86" s="221">
        <v>0</v>
      </c>
      <c r="K86" s="221">
        <v>0</v>
      </c>
      <c r="L86" s="225">
        <v>0</v>
      </c>
      <c r="M86" s="225">
        <v>0</v>
      </c>
      <c r="N86" s="221">
        <v>0</v>
      </c>
      <c r="O86" s="221">
        <v>0</v>
      </c>
      <c r="P86" s="221">
        <v>0</v>
      </c>
      <c r="Q86" s="225">
        <v>455.9</v>
      </c>
      <c r="R86" s="225">
        <v>0</v>
      </c>
      <c r="S86" s="218">
        <f t="shared" si="32"/>
        <v>455.9</v>
      </c>
      <c r="T86" s="218">
        <f t="shared" si="33"/>
        <v>22.6</v>
      </c>
      <c r="U86" s="218">
        <f t="shared" si="34"/>
        <v>478.5</v>
      </c>
      <c r="V86" s="225">
        <v>494.1</v>
      </c>
      <c r="W86" s="225">
        <v>2071</v>
      </c>
      <c r="X86" s="225">
        <v>5.85</v>
      </c>
      <c r="Y86" s="225"/>
      <c r="Z86" s="307" t="s">
        <v>128</v>
      </c>
      <c r="AA86" s="307" t="s">
        <v>129</v>
      </c>
      <c r="AB86" s="221" t="s">
        <v>130</v>
      </c>
      <c r="AC86" s="221" t="s">
        <v>131</v>
      </c>
      <c r="AD86" s="318" t="s">
        <v>109</v>
      </c>
      <c r="AE86" s="225"/>
      <c r="AF86" s="225">
        <v>503.3</v>
      </c>
      <c r="AG86" s="225"/>
      <c r="AH86" s="225"/>
      <c r="AI86" s="225" t="s">
        <v>196</v>
      </c>
      <c r="AJ86" s="225" t="s">
        <v>145</v>
      </c>
      <c r="AK86" s="225" t="s">
        <v>157</v>
      </c>
      <c r="AL86" s="218" t="s">
        <v>158</v>
      </c>
      <c r="AM86" s="225">
        <v>956</v>
      </c>
      <c r="AN86" s="225"/>
      <c r="AO86" s="225"/>
      <c r="AP86" s="225">
        <v>45</v>
      </c>
      <c r="AQ86" s="225"/>
      <c r="AR86" s="225">
        <v>557</v>
      </c>
      <c r="AS86" s="225"/>
      <c r="AT86" s="225"/>
      <c r="AU86" s="225">
        <f>AN86:AN133+AO86:AO133+AP86:AP133+AQ86:AQ133+AR86:AR133+AS86:AS133+AT86:AT133</f>
        <v>602</v>
      </c>
      <c r="AV86" s="225">
        <v>24</v>
      </c>
      <c r="AW86" s="221" t="s">
        <v>149</v>
      </c>
      <c r="AX86" s="221" t="s">
        <v>131</v>
      </c>
      <c r="AY86" s="221" t="s">
        <v>267</v>
      </c>
      <c r="AZ86" s="295">
        <v>40</v>
      </c>
      <c r="BA86" s="221">
        <v>2</v>
      </c>
      <c r="BB86" s="221">
        <v>8</v>
      </c>
      <c r="BC86" s="221">
        <v>2</v>
      </c>
      <c r="BD86" s="295"/>
      <c r="BE86" s="295"/>
      <c r="BF86" s="221">
        <f>I86+J86+K86</f>
        <v>22.6</v>
      </c>
      <c r="BG86" s="221">
        <v>0</v>
      </c>
      <c r="BH86" s="221">
        <v>0</v>
      </c>
      <c r="BI86" s="221">
        <v>0</v>
      </c>
      <c r="BJ86" s="221">
        <v>0</v>
      </c>
      <c r="BK86" s="226">
        <v>0</v>
      </c>
      <c r="BL86" s="226">
        <v>354</v>
      </c>
      <c r="BM86" s="221">
        <v>0</v>
      </c>
    </row>
    <row r="87" spans="1:65" ht="9.9499999999999993" customHeight="1">
      <c r="A87" s="60">
        <v>27</v>
      </c>
      <c r="B87" s="60" t="s">
        <v>178</v>
      </c>
      <c r="C87" s="276">
        <v>20</v>
      </c>
      <c r="D87" s="206">
        <v>1972</v>
      </c>
      <c r="E87" s="206">
        <v>2</v>
      </c>
      <c r="F87" s="206">
        <v>2</v>
      </c>
      <c r="G87" s="206">
        <v>28</v>
      </c>
      <c r="H87" s="206">
        <v>0</v>
      </c>
      <c r="I87" s="225">
        <v>24.2</v>
      </c>
      <c r="J87" s="221">
        <v>236.7</v>
      </c>
      <c r="K87" s="221">
        <v>0</v>
      </c>
      <c r="L87" s="225">
        <v>0</v>
      </c>
      <c r="M87" s="225">
        <v>0</v>
      </c>
      <c r="N87" s="221">
        <v>0</v>
      </c>
      <c r="O87" s="221">
        <v>0</v>
      </c>
      <c r="P87" s="221">
        <v>0</v>
      </c>
      <c r="Q87" s="225">
        <v>950.3</v>
      </c>
      <c r="R87" s="225">
        <v>0</v>
      </c>
      <c r="S87" s="218">
        <f t="shared" si="32"/>
        <v>950.3</v>
      </c>
      <c r="T87" s="218">
        <f t="shared" si="33"/>
        <v>260.89999999999998</v>
      </c>
      <c r="U87" s="218">
        <f t="shared" si="34"/>
        <v>1211.1999999999998</v>
      </c>
      <c r="V87" s="225">
        <v>1183.7</v>
      </c>
      <c r="W87" s="225">
        <v>4195</v>
      </c>
      <c r="X87" s="225">
        <v>5.8</v>
      </c>
      <c r="Y87" s="225"/>
      <c r="Z87" s="307" t="s">
        <v>128</v>
      </c>
      <c r="AA87" s="221" t="s">
        <v>129</v>
      </c>
      <c r="AB87" s="221" t="s">
        <v>130</v>
      </c>
      <c r="AC87" s="221" t="s">
        <v>131</v>
      </c>
      <c r="AD87" s="318" t="s">
        <v>109</v>
      </c>
      <c r="AE87" s="225"/>
      <c r="AF87" s="225">
        <v>990</v>
      </c>
      <c r="AG87" s="225"/>
      <c r="AH87" s="225"/>
      <c r="AI87" s="225" t="s">
        <v>132</v>
      </c>
      <c r="AJ87" s="225" t="s">
        <v>133</v>
      </c>
      <c r="AK87" s="225" t="s">
        <v>157</v>
      </c>
      <c r="AL87" s="218" t="s">
        <v>158</v>
      </c>
      <c r="AM87" s="225">
        <v>2267</v>
      </c>
      <c r="AN87" s="225"/>
      <c r="AO87" s="225"/>
      <c r="AP87" s="225">
        <v>84</v>
      </c>
      <c r="AQ87" s="225"/>
      <c r="AR87" s="225">
        <v>1475.9</v>
      </c>
      <c r="AS87" s="225"/>
      <c r="AT87" s="225"/>
      <c r="AU87" s="225">
        <f>AN87:AN134+AO87:AO134+AP87:AP134+AQ87:AQ134+AR87:AR134+AS87:AS134+AT87:AT134</f>
        <v>1559.9</v>
      </c>
      <c r="AV87" s="225">
        <v>49</v>
      </c>
      <c r="AW87" s="221" t="s">
        <v>136</v>
      </c>
      <c r="AX87" s="221" t="s">
        <v>131</v>
      </c>
      <c r="AY87" s="221" t="s">
        <v>267</v>
      </c>
      <c r="AZ87" s="295">
        <v>200</v>
      </c>
      <c r="BA87" s="221">
        <v>15</v>
      </c>
      <c r="BB87" s="221">
        <v>13</v>
      </c>
      <c r="BC87" s="221">
        <v>1</v>
      </c>
      <c r="BD87" s="295"/>
      <c r="BE87" s="295"/>
      <c r="BF87" s="221">
        <f>I87+J87+K87</f>
        <v>260.89999999999998</v>
      </c>
      <c r="BG87" s="221">
        <v>0</v>
      </c>
      <c r="BH87" s="221">
        <v>0</v>
      </c>
      <c r="BI87" s="221">
        <v>0</v>
      </c>
      <c r="BJ87" s="221">
        <v>0</v>
      </c>
      <c r="BK87" s="226">
        <v>0</v>
      </c>
      <c r="BL87" s="226">
        <v>707</v>
      </c>
      <c r="BM87" s="221">
        <v>0</v>
      </c>
    </row>
    <row r="88" spans="1:65" ht="9.9499999999999993" customHeight="1">
      <c r="A88" s="60">
        <v>28</v>
      </c>
      <c r="B88" s="60" t="s">
        <v>175</v>
      </c>
      <c r="C88" s="276">
        <v>2</v>
      </c>
      <c r="D88" s="206">
        <v>1988</v>
      </c>
      <c r="E88" s="206">
        <v>3</v>
      </c>
      <c r="F88" s="206">
        <v>3</v>
      </c>
      <c r="G88" s="206">
        <v>33</v>
      </c>
      <c r="H88" s="206">
        <v>0</v>
      </c>
      <c r="I88" s="225">
        <v>156</v>
      </c>
      <c r="J88" s="221">
        <v>0</v>
      </c>
      <c r="K88" s="221">
        <v>0</v>
      </c>
      <c r="L88" s="225">
        <v>312.89999999999998</v>
      </c>
      <c r="M88" s="225">
        <v>312.89999999999998</v>
      </c>
      <c r="N88" s="221">
        <v>0</v>
      </c>
      <c r="O88" s="221">
        <v>0</v>
      </c>
      <c r="P88" s="221">
        <v>0</v>
      </c>
      <c r="Q88" s="225">
        <v>1738.2</v>
      </c>
      <c r="R88" s="225">
        <v>0</v>
      </c>
      <c r="S88" s="218">
        <f t="shared" si="32"/>
        <v>1738.2</v>
      </c>
      <c r="T88" s="218">
        <f t="shared" si="33"/>
        <v>156</v>
      </c>
      <c r="U88" s="218">
        <f t="shared" si="34"/>
        <v>2207.1</v>
      </c>
      <c r="V88" s="225">
        <v>1732.8</v>
      </c>
      <c r="W88" s="225">
        <v>9196</v>
      </c>
      <c r="X88" s="225">
        <v>11</v>
      </c>
      <c r="Y88" s="225"/>
      <c r="Z88" s="307" t="s">
        <v>128</v>
      </c>
      <c r="AA88" s="307" t="s">
        <v>129</v>
      </c>
      <c r="AB88" s="221" t="s">
        <v>130</v>
      </c>
      <c r="AC88" s="221" t="s">
        <v>131</v>
      </c>
      <c r="AD88" s="307" t="s">
        <v>109</v>
      </c>
      <c r="AE88" s="225">
        <v>960</v>
      </c>
      <c r="AF88" s="221"/>
      <c r="AG88" s="225"/>
      <c r="AH88" s="225"/>
      <c r="AI88" s="225" t="s">
        <v>161</v>
      </c>
      <c r="AJ88" s="225" t="s">
        <v>133</v>
      </c>
      <c r="AK88" s="225" t="s">
        <v>206</v>
      </c>
      <c r="AL88" s="218" t="s">
        <v>135</v>
      </c>
      <c r="AM88" s="225">
        <v>3985</v>
      </c>
      <c r="AN88" s="225">
        <v>403</v>
      </c>
      <c r="AO88" s="225">
        <v>104</v>
      </c>
      <c r="AP88" s="225">
        <v>165</v>
      </c>
      <c r="AQ88" s="225">
        <v>446</v>
      </c>
      <c r="AR88" s="225">
        <v>1928.5</v>
      </c>
      <c r="AS88" s="225">
        <v>105</v>
      </c>
      <c r="AT88" s="225"/>
      <c r="AU88" s="227">
        <f>AN2:AN114+AO2:AO114+AP2:AP114+AQ2:AQ114+AR2:AR114+AS2:AS114+AT2:AT114</f>
        <v>3151.5</v>
      </c>
      <c r="AV88" s="225">
        <v>82</v>
      </c>
      <c r="AW88" s="221" t="s">
        <v>136</v>
      </c>
      <c r="AX88" s="221" t="s">
        <v>176</v>
      </c>
      <c r="AY88" s="221" t="s">
        <v>137</v>
      </c>
      <c r="AZ88" s="295">
        <v>436</v>
      </c>
      <c r="BA88" s="221">
        <v>9</v>
      </c>
      <c r="BB88" s="221">
        <v>15</v>
      </c>
      <c r="BC88" s="221">
        <v>3</v>
      </c>
      <c r="BD88" s="295">
        <v>6</v>
      </c>
      <c r="BE88" s="295"/>
      <c r="BF88" s="221">
        <f>I88+J88+K88</f>
        <v>156</v>
      </c>
      <c r="BG88" s="221">
        <v>0</v>
      </c>
      <c r="BH88" s="221">
        <v>0</v>
      </c>
      <c r="BI88" s="221">
        <v>0</v>
      </c>
      <c r="BJ88" s="221">
        <v>0</v>
      </c>
      <c r="BK88" s="226">
        <v>312.89999999999998</v>
      </c>
      <c r="BL88" s="226">
        <v>833</v>
      </c>
      <c r="BM88" s="221">
        <v>2.7</v>
      </c>
    </row>
    <row r="89" spans="1:65" ht="9.9499999999999993" customHeight="1">
      <c r="A89" s="60">
        <v>29</v>
      </c>
      <c r="B89" s="60" t="s">
        <v>175</v>
      </c>
      <c r="C89" s="276">
        <v>9</v>
      </c>
      <c r="D89" s="206">
        <v>1991</v>
      </c>
      <c r="E89" s="206">
        <v>3</v>
      </c>
      <c r="F89" s="206">
        <v>3</v>
      </c>
      <c r="G89" s="206">
        <v>36</v>
      </c>
      <c r="H89" s="206">
        <v>0</v>
      </c>
      <c r="I89" s="225">
        <v>105.6</v>
      </c>
      <c r="J89" s="221">
        <v>54.9</v>
      </c>
      <c r="K89" s="221">
        <v>0</v>
      </c>
      <c r="L89" s="225">
        <v>456.5</v>
      </c>
      <c r="M89" s="225">
        <v>456.5</v>
      </c>
      <c r="N89" s="221">
        <v>0</v>
      </c>
      <c r="O89" s="221">
        <v>0</v>
      </c>
      <c r="P89" s="221">
        <v>0</v>
      </c>
      <c r="Q89" s="225">
        <v>1244.5999999999999</v>
      </c>
      <c r="R89" s="225">
        <v>0</v>
      </c>
      <c r="S89" s="218">
        <f t="shared" si="32"/>
        <v>1244.5999999999999</v>
      </c>
      <c r="T89" s="218">
        <f t="shared" si="33"/>
        <v>160.5</v>
      </c>
      <c r="U89" s="218">
        <f t="shared" si="34"/>
        <v>1861.6</v>
      </c>
      <c r="V89" s="225">
        <v>1247.4000000000001</v>
      </c>
      <c r="W89" s="225">
        <v>6864</v>
      </c>
      <c r="X89" s="225">
        <v>11.4</v>
      </c>
      <c r="Y89" s="225"/>
      <c r="Z89" s="307" t="s">
        <v>128</v>
      </c>
      <c r="AA89" s="307" t="s">
        <v>129</v>
      </c>
      <c r="AB89" s="221" t="s">
        <v>130</v>
      </c>
      <c r="AC89" s="221" t="s">
        <v>131</v>
      </c>
      <c r="AD89" s="307" t="s">
        <v>109</v>
      </c>
      <c r="AE89" s="225"/>
      <c r="AF89" s="225">
        <v>810.6</v>
      </c>
      <c r="AG89" s="225"/>
      <c r="AH89" s="225"/>
      <c r="AI89" s="225" t="s">
        <v>132</v>
      </c>
      <c r="AJ89" s="225" t="s">
        <v>133</v>
      </c>
      <c r="AK89" s="225" t="s">
        <v>157</v>
      </c>
      <c r="AL89" s="218" t="s">
        <v>135</v>
      </c>
      <c r="AM89" s="225">
        <v>2860</v>
      </c>
      <c r="AN89" s="225">
        <v>373</v>
      </c>
      <c r="AO89" s="225">
        <v>42.9</v>
      </c>
      <c r="AP89" s="225">
        <v>97</v>
      </c>
      <c r="AQ89" s="225"/>
      <c r="AR89" s="225">
        <v>1500</v>
      </c>
      <c r="AS89" s="225">
        <v>245</v>
      </c>
      <c r="AT89" s="225"/>
      <c r="AU89" s="227">
        <f>AN7:AN121+AO7:AO121+AP7:AP121+AQ7:AQ121+AR7:AR121+AS7:AS121+AT7:AT121</f>
        <v>2257.9</v>
      </c>
      <c r="AV89" s="225">
        <v>57</v>
      </c>
      <c r="AW89" s="221" t="s">
        <v>136</v>
      </c>
      <c r="AX89" s="221" t="s">
        <v>176</v>
      </c>
      <c r="AY89" s="221" t="s">
        <v>137</v>
      </c>
      <c r="AZ89" s="295">
        <v>174</v>
      </c>
      <c r="BA89" s="221">
        <v>27</v>
      </c>
      <c r="BB89" s="221">
        <v>9</v>
      </c>
      <c r="BC89" s="221"/>
      <c r="BD89" s="295"/>
      <c r="BE89" s="295"/>
      <c r="BF89" s="221">
        <f>I89+J89+K89</f>
        <v>160.5</v>
      </c>
      <c r="BG89" s="221">
        <v>0</v>
      </c>
      <c r="BH89" s="221">
        <v>0</v>
      </c>
      <c r="BI89" s="221">
        <v>0</v>
      </c>
      <c r="BJ89" s="221">
        <v>0</v>
      </c>
      <c r="BK89" s="226">
        <v>456.5</v>
      </c>
      <c r="BL89" s="226">
        <v>602</v>
      </c>
      <c r="BM89" s="221">
        <v>0</v>
      </c>
    </row>
    <row r="90" spans="1:65" ht="9.9499999999999993" customHeight="1">
      <c r="A90" s="60">
        <v>30</v>
      </c>
      <c r="B90" s="60" t="s">
        <v>203</v>
      </c>
      <c r="C90" s="276" t="s">
        <v>204</v>
      </c>
      <c r="D90" s="206">
        <v>1953</v>
      </c>
      <c r="E90" s="206">
        <v>2</v>
      </c>
      <c r="F90" s="206">
        <v>2</v>
      </c>
      <c r="G90" s="206">
        <v>6</v>
      </c>
      <c r="H90" s="206">
        <v>0</v>
      </c>
      <c r="I90" s="225">
        <v>52</v>
      </c>
      <c r="J90" s="221">
        <v>0</v>
      </c>
      <c r="K90" s="221">
        <v>0</v>
      </c>
      <c r="L90" s="225">
        <v>0</v>
      </c>
      <c r="M90" s="309">
        <v>0</v>
      </c>
      <c r="N90" s="221">
        <v>0</v>
      </c>
      <c r="O90" s="221">
        <v>0</v>
      </c>
      <c r="P90" s="221">
        <v>0</v>
      </c>
      <c r="Q90" s="225">
        <v>334.6</v>
      </c>
      <c r="R90" s="225">
        <v>55</v>
      </c>
      <c r="S90" s="218">
        <f t="shared" si="32"/>
        <v>389.6</v>
      </c>
      <c r="T90" s="218">
        <f t="shared" si="33"/>
        <v>52</v>
      </c>
      <c r="U90" s="218">
        <f t="shared" si="34"/>
        <v>441.6</v>
      </c>
      <c r="V90" s="225">
        <v>432.5</v>
      </c>
      <c r="W90" s="225">
        <v>1910</v>
      </c>
      <c r="X90" s="225">
        <v>6.7</v>
      </c>
      <c r="Y90" s="225"/>
      <c r="Z90" s="307" t="s">
        <v>128</v>
      </c>
      <c r="AA90" s="307" t="s">
        <v>129</v>
      </c>
      <c r="AB90" s="221" t="s">
        <v>130</v>
      </c>
      <c r="AC90" s="221" t="s">
        <v>131</v>
      </c>
      <c r="AD90" s="307" t="s">
        <v>109</v>
      </c>
      <c r="AE90" s="225"/>
      <c r="AF90" s="221"/>
      <c r="AG90" s="225"/>
      <c r="AH90" s="225">
        <v>402.1</v>
      </c>
      <c r="AI90" s="225" t="s">
        <v>156</v>
      </c>
      <c r="AJ90" s="225" t="s">
        <v>145</v>
      </c>
      <c r="AK90" s="225" t="s">
        <v>157</v>
      </c>
      <c r="AL90" s="218" t="s">
        <v>135</v>
      </c>
      <c r="AM90" s="225">
        <v>848</v>
      </c>
      <c r="AN90" s="225"/>
      <c r="AO90" s="225"/>
      <c r="AP90" s="225">
        <v>58.9</v>
      </c>
      <c r="AQ90" s="225"/>
      <c r="AR90" s="225">
        <v>341.9</v>
      </c>
      <c r="AS90" s="225"/>
      <c r="AT90" s="225">
        <v>162</v>
      </c>
      <c r="AU90" s="227">
        <f>AN5:AN116+AO5:AO116+AP5:AP116+AQ5:AQ116+AR5:AR116+AS5:AS116+AT5:AT116</f>
        <v>562.79999999999995</v>
      </c>
      <c r="AV90" s="225">
        <v>12</v>
      </c>
      <c r="AW90" s="221" t="s">
        <v>136</v>
      </c>
      <c r="AX90" s="221" t="s">
        <v>131</v>
      </c>
      <c r="AY90" s="221" t="s">
        <v>267</v>
      </c>
      <c r="AZ90" s="295">
        <v>20</v>
      </c>
      <c r="BA90" s="221"/>
      <c r="BB90" s="221">
        <v>3</v>
      </c>
      <c r="BC90" s="221">
        <v>3</v>
      </c>
      <c r="BD90" s="295"/>
      <c r="BE90" s="295"/>
      <c r="BF90" s="221">
        <f>I90+J90+K90</f>
        <v>52</v>
      </c>
      <c r="BG90" s="221">
        <v>0</v>
      </c>
      <c r="BH90" s="221">
        <v>0</v>
      </c>
      <c r="BI90" s="221">
        <v>0</v>
      </c>
      <c r="BJ90" s="221">
        <v>0</v>
      </c>
      <c r="BK90" s="309">
        <v>0</v>
      </c>
      <c r="BL90" s="226">
        <v>286</v>
      </c>
      <c r="BM90" s="221">
        <v>0</v>
      </c>
    </row>
    <row r="91" spans="1:65" ht="9.9499999999999993" customHeight="1">
      <c r="A91" s="60">
        <v>31</v>
      </c>
      <c r="B91" s="60" t="s">
        <v>202</v>
      </c>
      <c r="C91" s="276">
        <v>1</v>
      </c>
      <c r="D91" s="206">
        <v>1964</v>
      </c>
      <c r="E91" s="206">
        <v>4</v>
      </c>
      <c r="F91" s="206">
        <v>3</v>
      </c>
      <c r="G91" s="206">
        <v>48</v>
      </c>
      <c r="H91" s="206">
        <v>0</v>
      </c>
      <c r="I91" s="225">
        <v>182</v>
      </c>
      <c r="J91" s="221">
        <v>0</v>
      </c>
      <c r="K91" s="221">
        <v>0</v>
      </c>
      <c r="L91" s="225">
        <v>579.79999999999995</v>
      </c>
      <c r="M91" s="225">
        <v>579.79999999999995</v>
      </c>
      <c r="N91" s="221">
        <v>0</v>
      </c>
      <c r="O91" s="221">
        <v>0</v>
      </c>
      <c r="P91" s="221">
        <v>0</v>
      </c>
      <c r="Q91" s="225">
        <v>2046.5</v>
      </c>
      <c r="R91" s="225">
        <v>0</v>
      </c>
      <c r="S91" s="218">
        <f t="shared" si="32"/>
        <v>2046.5</v>
      </c>
      <c r="T91" s="218">
        <f t="shared" si="33"/>
        <v>182</v>
      </c>
      <c r="U91" s="218">
        <f t="shared" si="34"/>
        <v>2808.3</v>
      </c>
      <c r="V91" s="225">
        <v>2042.3</v>
      </c>
      <c r="W91" s="225">
        <v>9231</v>
      </c>
      <c r="X91" s="225">
        <v>14.4</v>
      </c>
      <c r="Y91" s="225"/>
      <c r="Z91" s="307" t="s">
        <v>128</v>
      </c>
      <c r="AA91" s="307" t="s">
        <v>129</v>
      </c>
      <c r="AB91" s="221" t="s">
        <v>130</v>
      </c>
      <c r="AC91" s="221" t="s">
        <v>131</v>
      </c>
      <c r="AD91" s="307" t="s">
        <v>109</v>
      </c>
      <c r="AE91" s="225"/>
      <c r="AF91" s="225"/>
      <c r="AG91" s="221">
        <v>0</v>
      </c>
      <c r="AH91" s="225">
        <v>903.8</v>
      </c>
      <c r="AI91" s="225" t="s">
        <v>132</v>
      </c>
      <c r="AJ91" s="225" t="s">
        <v>133</v>
      </c>
      <c r="AK91" s="225" t="s">
        <v>167</v>
      </c>
      <c r="AL91" s="218" t="s">
        <v>158</v>
      </c>
      <c r="AM91" s="225">
        <v>1876</v>
      </c>
      <c r="AN91" s="225"/>
      <c r="AO91" s="312">
        <v>180</v>
      </c>
      <c r="AP91" s="225">
        <v>105</v>
      </c>
      <c r="AQ91" s="225">
        <v>0</v>
      </c>
      <c r="AR91" s="225">
        <v>950</v>
      </c>
      <c r="AS91" s="225"/>
      <c r="AT91" s="225"/>
      <c r="AU91" s="227">
        <f>AN6:AN113+AO6:AO113+AP6:AP113+AQ6:AQ113+AR6:AR113+AS6:AS113+AT6:AT113</f>
        <v>1235</v>
      </c>
      <c r="AV91" s="225">
        <v>76</v>
      </c>
      <c r="AW91" s="221" t="s">
        <v>136</v>
      </c>
      <c r="AX91" s="221" t="s">
        <v>131</v>
      </c>
      <c r="AY91" s="221" t="s">
        <v>137</v>
      </c>
      <c r="AZ91" s="295">
        <v>257</v>
      </c>
      <c r="BA91" s="221">
        <v>20</v>
      </c>
      <c r="BB91" s="221">
        <v>12</v>
      </c>
      <c r="BC91" s="221">
        <v>16</v>
      </c>
      <c r="BD91" s="295"/>
      <c r="BE91" s="295"/>
      <c r="BF91" s="221">
        <f>I91+J91+K91</f>
        <v>182</v>
      </c>
      <c r="BG91" s="221">
        <v>0</v>
      </c>
      <c r="BH91" s="221">
        <v>0</v>
      </c>
      <c r="BI91" s="221">
        <v>0</v>
      </c>
      <c r="BJ91" s="221">
        <v>0</v>
      </c>
      <c r="BK91" s="226">
        <v>579.79999999999995</v>
      </c>
      <c r="BL91" s="226">
        <v>641</v>
      </c>
      <c r="BM91" s="221">
        <v>8.25</v>
      </c>
    </row>
    <row r="92" spans="1:65" ht="9.9499999999999993" customHeight="1">
      <c r="A92" s="60">
        <v>32</v>
      </c>
      <c r="B92" s="60" t="s">
        <v>202</v>
      </c>
      <c r="C92" s="276">
        <v>3</v>
      </c>
      <c r="D92" s="206">
        <v>1966</v>
      </c>
      <c r="E92" s="206">
        <v>4</v>
      </c>
      <c r="F92" s="206">
        <v>3</v>
      </c>
      <c r="G92" s="206">
        <v>48</v>
      </c>
      <c r="H92" s="206">
        <v>0</v>
      </c>
      <c r="I92" s="225">
        <v>146.80000000000001</v>
      </c>
      <c r="J92" s="221">
        <v>0</v>
      </c>
      <c r="K92" s="221">
        <v>0</v>
      </c>
      <c r="L92" s="225">
        <v>562.5</v>
      </c>
      <c r="M92" s="225">
        <v>562.5</v>
      </c>
      <c r="N92" s="221">
        <v>0</v>
      </c>
      <c r="O92" s="221">
        <v>0</v>
      </c>
      <c r="P92" s="221">
        <v>0</v>
      </c>
      <c r="Q92" s="225">
        <v>2019.4</v>
      </c>
      <c r="R92" s="225">
        <v>0</v>
      </c>
      <c r="S92" s="218">
        <f t="shared" si="32"/>
        <v>2019.4</v>
      </c>
      <c r="T92" s="218">
        <f t="shared" si="33"/>
        <v>146.80000000000001</v>
      </c>
      <c r="U92" s="218">
        <f t="shared" si="34"/>
        <v>2728.7</v>
      </c>
      <c r="V92" s="225">
        <v>2018.5</v>
      </c>
      <c r="W92" s="225">
        <v>10628</v>
      </c>
      <c r="X92" s="225">
        <v>15.2</v>
      </c>
      <c r="Y92" s="225"/>
      <c r="Z92" s="307" t="s">
        <v>128</v>
      </c>
      <c r="AA92" s="307" t="s">
        <v>129</v>
      </c>
      <c r="AB92" s="221" t="s">
        <v>130</v>
      </c>
      <c r="AC92" s="221" t="s">
        <v>131</v>
      </c>
      <c r="AD92" s="307" t="s">
        <v>109</v>
      </c>
      <c r="AE92" s="225"/>
      <c r="AF92" s="225"/>
      <c r="AG92" s="221">
        <v>0</v>
      </c>
      <c r="AH92" s="225">
        <v>985.9</v>
      </c>
      <c r="AI92" s="225" t="s">
        <v>161</v>
      </c>
      <c r="AJ92" s="225" t="s">
        <v>133</v>
      </c>
      <c r="AK92" s="225" t="s">
        <v>167</v>
      </c>
      <c r="AL92" s="221" t="s">
        <v>158</v>
      </c>
      <c r="AM92" s="225">
        <v>2264</v>
      </c>
      <c r="AN92" s="225"/>
      <c r="AO92" s="225">
        <v>146.80000000000001</v>
      </c>
      <c r="AP92" s="225">
        <v>107.4</v>
      </c>
      <c r="AQ92" s="225"/>
      <c r="AR92" s="225">
        <v>1310.5999999999999</v>
      </c>
      <c r="AS92" s="225"/>
      <c r="AT92" s="225"/>
      <c r="AU92" s="227">
        <f>AN6:AN114+AO6:AO114+AP6:AP114+AQ6:AQ114+AR6:AR114+AS6:AS114+AT6:AT114</f>
        <v>1564.8</v>
      </c>
      <c r="AV92" s="225">
        <v>88</v>
      </c>
      <c r="AW92" s="221" t="s">
        <v>136</v>
      </c>
      <c r="AX92" s="221" t="s">
        <v>131</v>
      </c>
      <c r="AY92" s="221" t="s">
        <v>137</v>
      </c>
      <c r="AZ92" s="295">
        <v>318</v>
      </c>
      <c r="BA92" s="221">
        <v>8</v>
      </c>
      <c r="BB92" s="221">
        <v>23</v>
      </c>
      <c r="BC92" s="221">
        <v>17</v>
      </c>
      <c r="BD92" s="295"/>
      <c r="BE92" s="295"/>
      <c r="BF92" s="221">
        <f>I92+J92+K92</f>
        <v>146.80000000000001</v>
      </c>
      <c r="BG92" s="221">
        <v>0</v>
      </c>
      <c r="BH92" s="221">
        <v>0</v>
      </c>
      <c r="BI92" s="221">
        <v>0</v>
      </c>
      <c r="BJ92" s="221">
        <v>0</v>
      </c>
      <c r="BK92" s="226">
        <v>562.5</v>
      </c>
      <c r="BL92" s="226">
        <v>699.2</v>
      </c>
      <c r="BM92" s="221">
        <v>5.94</v>
      </c>
    </row>
    <row r="93" spans="1:65" ht="9.9499999999999993" customHeight="1">
      <c r="A93" s="60">
        <v>33</v>
      </c>
      <c r="B93" s="60" t="s">
        <v>202</v>
      </c>
      <c r="C93" s="276">
        <v>8</v>
      </c>
      <c r="D93" s="206">
        <v>1967</v>
      </c>
      <c r="E93" s="206">
        <v>5</v>
      </c>
      <c r="F93" s="206">
        <v>4</v>
      </c>
      <c r="G93" s="206">
        <v>60</v>
      </c>
      <c r="H93" s="206">
        <v>0</v>
      </c>
      <c r="I93" s="225">
        <v>215</v>
      </c>
      <c r="J93" s="221">
        <v>0</v>
      </c>
      <c r="K93" s="221">
        <v>0</v>
      </c>
      <c r="L93" s="225">
        <v>559.4</v>
      </c>
      <c r="M93" s="225">
        <v>559.4</v>
      </c>
      <c r="N93" s="221">
        <v>0</v>
      </c>
      <c r="O93" s="221">
        <v>0</v>
      </c>
      <c r="P93" s="221">
        <v>0</v>
      </c>
      <c r="Q93" s="225">
        <v>2733.6</v>
      </c>
      <c r="R93" s="225">
        <v>0</v>
      </c>
      <c r="S93" s="218">
        <f t="shared" si="32"/>
        <v>2733.6</v>
      </c>
      <c r="T93" s="218">
        <f t="shared" si="33"/>
        <v>215</v>
      </c>
      <c r="U93" s="218">
        <f t="shared" si="34"/>
        <v>3508</v>
      </c>
      <c r="V93" s="225">
        <v>2735.2</v>
      </c>
      <c r="W93" s="225">
        <v>12075</v>
      </c>
      <c r="X93" s="225">
        <v>17.5</v>
      </c>
      <c r="Y93" s="225"/>
      <c r="Z93" s="307" t="s">
        <v>128</v>
      </c>
      <c r="AA93" s="307" t="s">
        <v>129</v>
      </c>
      <c r="AB93" s="221" t="s">
        <v>130</v>
      </c>
      <c r="AC93" s="221" t="s">
        <v>131</v>
      </c>
      <c r="AD93" s="307" t="s">
        <v>109</v>
      </c>
      <c r="AE93" s="225"/>
      <c r="AF93" s="225">
        <v>979.8</v>
      </c>
      <c r="AG93" s="221">
        <v>0</v>
      </c>
      <c r="AH93" s="225"/>
      <c r="AI93" s="225" t="s">
        <v>132</v>
      </c>
      <c r="AJ93" s="225" t="s">
        <v>133</v>
      </c>
      <c r="AK93" s="225" t="s">
        <v>157</v>
      </c>
      <c r="AL93" s="221" t="s">
        <v>158</v>
      </c>
      <c r="AM93" s="225">
        <v>3796</v>
      </c>
      <c r="AN93" s="225">
        <v>371</v>
      </c>
      <c r="AO93" s="225">
        <v>0</v>
      </c>
      <c r="AP93" s="225">
        <v>111.2</v>
      </c>
      <c r="AQ93" s="225"/>
      <c r="AR93" s="225">
        <v>1065.8</v>
      </c>
      <c r="AS93" s="225">
        <v>1498</v>
      </c>
      <c r="AT93" s="225">
        <v>60</v>
      </c>
      <c r="AU93" s="227">
        <f>AN6:AN115+AO6:AO115+AP6:AP115+AQ6:AQ115+AR6:AR115+AS6:AS115+AT6:AT115</f>
        <v>3106</v>
      </c>
      <c r="AV93" s="225">
        <v>110</v>
      </c>
      <c r="AW93" s="221" t="s">
        <v>136</v>
      </c>
      <c r="AX93" s="221" t="s">
        <v>131</v>
      </c>
      <c r="AY93" s="221" t="s">
        <v>137</v>
      </c>
      <c r="AZ93" s="295">
        <v>890</v>
      </c>
      <c r="BA93" s="221">
        <v>10</v>
      </c>
      <c r="BB93" s="221">
        <v>40</v>
      </c>
      <c r="BC93" s="221">
        <v>10</v>
      </c>
      <c r="BD93" s="295"/>
      <c r="BE93" s="295"/>
      <c r="BF93" s="221">
        <f>I93+J93+K93</f>
        <v>215</v>
      </c>
      <c r="BG93" s="221">
        <v>0</v>
      </c>
      <c r="BH93" s="221">
        <v>0</v>
      </c>
      <c r="BI93" s="221">
        <v>0</v>
      </c>
      <c r="BJ93" s="221">
        <v>0</v>
      </c>
      <c r="BK93" s="226">
        <v>559.4</v>
      </c>
      <c r="BL93" s="226">
        <v>690</v>
      </c>
      <c r="BM93" s="221">
        <v>9.9</v>
      </c>
    </row>
    <row r="94" spans="1:65" ht="9.9499999999999993" customHeight="1">
      <c r="A94" s="60">
        <v>34</v>
      </c>
      <c r="B94" s="60" t="s">
        <v>50</v>
      </c>
      <c r="C94" s="276">
        <v>1</v>
      </c>
      <c r="D94" s="206">
        <v>1965</v>
      </c>
      <c r="E94" s="206">
        <v>4</v>
      </c>
      <c r="F94" s="206">
        <v>3</v>
      </c>
      <c r="G94" s="206">
        <v>45</v>
      </c>
      <c r="H94" s="206">
        <v>0</v>
      </c>
      <c r="I94" s="225">
        <v>146.4</v>
      </c>
      <c r="J94" s="221">
        <v>0</v>
      </c>
      <c r="K94" s="221">
        <v>0</v>
      </c>
      <c r="L94" s="225">
        <v>548.5</v>
      </c>
      <c r="M94" s="225">
        <v>548.5</v>
      </c>
      <c r="N94" s="221">
        <v>0</v>
      </c>
      <c r="O94" s="221">
        <v>0</v>
      </c>
      <c r="P94" s="221">
        <v>0</v>
      </c>
      <c r="Q94" s="225">
        <v>1756</v>
      </c>
      <c r="R94" s="225">
        <v>248.6</v>
      </c>
      <c r="S94" s="218">
        <f t="shared" si="32"/>
        <v>2004.6</v>
      </c>
      <c r="T94" s="218">
        <f t="shared" si="33"/>
        <v>146.4</v>
      </c>
      <c r="U94" s="218">
        <f t="shared" si="34"/>
        <v>2699.5</v>
      </c>
      <c r="V94" s="225">
        <v>1957.1</v>
      </c>
      <c r="W94" s="225">
        <v>9646</v>
      </c>
      <c r="X94" s="225">
        <v>13.8</v>
      </c>
      <c r="Y94" s="225"/>
      <c r="Z94" s="307" t="s">
        <v>128</v>
      </c>
      <c r="AA94" s="307" t="s">
        <v>129</v>
      </c>
      <c r="AB94" s="221" t="s">
        <v>130</v>
      </c>
      <c r="AC94" s="221" t="s">
        <v>131</v>
      </c>
      <c r="AD94" s="307" t="s">
        <v>109</v>
      </c>
      <c r="AE94" s="309"/>
      <c r="AF94" s="225">
        <v>987.8</v>
      </c>
      <c r="AG94" s="221">
        <v>0</v>
      </c>
      <c r="AH94" s="221">
        <v>0</v>
      </c>
      <c r="AI94" s="225" t="s">
        <v>161</v>
      </c>
      <c r="AJ94" s="225" t="s">
        <v>133</v>
      </c>
      <c r="AK94" s="225" t="s">
        <v>157</v>
      </c>
      <c r="AL94" s="221" t="s">
        <v>158</v>
      </c>
      <c r="AM94" s="225">
        <v>2044</v>
      </c>
      <c r="AN94" s="227">
        <v>405</v>
      </c>
      <c r="AO94" s="227">
        <v>138</v>
      </c>
      <c r="AP94" s="227">
        <v>135</v>
      </c>
      <c r="AQ94" s="227">
        <v>0</v>
      </c>
      <c r="AR94" s="227">
        <v>631.4</v>
      </c>
      <c r="AS94" s="227">
        <v>0</v>
      </c>
      <c r="AT94" s="227">
        <v>34</v>
      </c>
      <c r="AU94" s="227">
        <f>AN94+AO94+AP94+AQ94+AR94+AS94+AT94</f>
        <v>1343.4</v>
      </c>
      <c r="AV94" s="225">
        <v>74</v>
      </c>
      <c r="AW94" s="221" t="s">
        <v>136</v>
      </c>
      <c r="AX94" s="221" t="s">
        <v>131</v>
      </c>
      <c r="AY94" s="221" t="s">
        <v>137</v>
      </c>
      <c r="AZ94" s="295">
        <v>280</v>
      </c>
      <c r="BA94" s="221">
        <v>7</v>
      </c>
      <c r="BB94" s="221">
        <v>14</v>
      </c>
      <c r="BC94" s="221">
        <v>24</v>
      </c>
      <c r="BD94" s="295"/>
      <c r="BE94" s="295"/>
      <c r="BF94" s="221">
        <f>I94+J94+K94</f>
        <v>146.4</v>
      </c>
      <c r="BG94" s="221">
        <v>0</v>
      </c>
      <c r="BH94" s="221">
        <v>0</v>
      </c>
      <c r="BI94" s="221">
        <v>0</v>
      </c>
      <c r="BJ94" s="221">
        <v>0</v>
      </c>
      <c r="BK94" s="226">
        <v>548.5</v>
      </c>
      <c r="BL94" s="226">
        <v>0</v>
      </c>
      <c r="BM94" s="221">
        <v>6</v>
      </c>
    </row>
    <row r="95" spans="1:65" ht="9.9499999999999993" customHeight="1">
      <c r="A95" s="60">
        <v>35</v>
      </c>
      <c r="B95" s="60" t="s">
        <v>50</v>
      </c>
      <c r="C95" s="276">
        <v>3</v>
      </c>
      <c r="D95" s="206">
        <v>1969</v>
      </c>
      <c r="E95" s="206">
        <v>5</v>
      </c>
      <c r="F95" s="206">
        <v>4</v>
      </c>
      <c r="G95" s="206">
        <v>64</v>
      </c>
      <c r="H95" s="206">
        <v>0</v>
      </c>
      <c r="I95" s="225">
        <v>246</v>
      </c>
      <c r="J95" s="221">
        <v>0</v>
      </c>
      <c r="K95" s="221">
        <v>0</v>
      </c>
      <c r="L95" s="225">
        <v>619.6</v>
      </c>
      <c r="M95" s="221">
        <v>98.8</v>
      </c>
      <c r="N95" s="221">
        <v>0</v>
      </c>
      <c r="O95" s="221">
        <v>296.8</v>
      </c>
      <c r="P95" s="225">
        <v>224</v>
      </c>
      <c r="Q95" s="225">
        <v>2568.1</v>
      </c>
      <c r="R95" s="225">
        <v>740.9</v>
      </c>
      <c r="S95" s="218">
        <f t="shared" si="32"/>
        <v>3829.7999999999997</v>
      </c>
      <c r="T95" s="218">
        <f t="shared" si="33"/>
        <v>246</v>
      </c>
      <c r="U95" s="218">
        <f t="shared" si="34"/>
        <v>4174.5999999999995</v>
      </c>
      <c r="V95" s="225">
        <v>3364.7</v>
      </c>
      <c r="W95" s="225">
        <v>16069</v>
      </c>
      <c r="X95" s="225">
        <v>18</v>
      </c>
      <c r="Y95" s="225"/>
      <c r="Z95" s="307" t="s">
        <v>128</v>
      </c>
      <c r="AA95" s="307" t="s">
        <v>129</v>
      </c>
      <c r="AB95" s="221" t="s">
        <v>130</v>
      </c>
      <c r="AC95" s="221" t="s">
        <v>131</v>
      </c>
      <c r="AD95" s="307" t="s">
        <v>109</v>
      </c>
      <c r="AE95" s="225">
        <v>1027</v>
      </c>
      <c r="AF95" s="225"/>
      <c r="AG95" s="221">
        <v>0</v>
      </c>
      <c r="AH95" s="221">
        <v>0</v>
      </c>
      <c r="AI95" s="225" t="s">
        <v>161</v>
      </c>
      <c r="AJ95" s="225" t="s">
        <v>133</v>
      </c>
      <c r="AK95" s="225" t="s">
        <v>134</v>
      </c>
      <c r="AL95" s="218" t="s">
        <v>158</v>
      </c>
      <c r="AM95" s="225">
        <v>3335</v>
      </c>
      <c r="AN95" s="225">
        <v>453</v>
      </c>
      <c r="AO95" s="225"/>
      <c r="AP95" s="225">
        <v>131.30000000000001</v>
      </c>
      <c r="AQ95" s="225"/>
      <c r="AR95" s="225">
        <v>1800</v>
      </c>
      <c r="AS95" s="225"/>
      <c r="AT95" s="225">
        <v>58</v>
      </c>
      <c r="AU95" s="225">
        <f>AN95:AN169+AO95:AO169+AP95:AP169+AQ95:AQ169+AR95:AR169+AS95:AS169+AT95:AT169</f>
        <v>2442.3000000000002</v>
      </c>
      <c r="AV95" s="225">
        <v>96</v>
      </c>
      <c r="AW95" s="221" t="s">
        <v>136</v>
      </c>
      <c r="AX95" s="221" t="s">
        <v>131</v>
      </c>
      <c r="AY95" s="221" t="s">
        <v>267</v>
      </c>
      <c r="AZ95" s="295">
        <v>240</v>
      </c>
      <c r="BA95" s="221">
        <v>16</v>
      </c>
      <c r="BB95" s="221">
        <v>48</v>
      </c>
      <c r="BC95" s="221"/>
      <c r="BD95" s="295"/>
      <c r="BE95" s="295"/>
      <c r="BF95" s="221">
        <f>I95+J95+K95</f>
        <v>246</v>
      </c>
      <c r="BG95" s="221">
        <v>0</v>
      </c>
      <c r="BH95" s="221">
        <v>0</v>
      </c>
      <c r="BI95" s="221">
        <v>0</v>
      </c>
      <c r="BJ95" s="221">
        <v>0</v>
      </c>
      <c r="BK95" s="295">
        <v>98.8</v>
      </c>
      <c r="BL95" s="226">
        <v>0</v>
      </c>
      <c r="BM95" s="221">
        <v>10.119999999999999</v>
      </c>
    </row>
    <row r="96" spans="1:65" ht="9.9499999999999993" customHeight="1">
      <c r="A96" s="60">
        <v>36</v>
      </c>
      <c r="B96" s="60" t="s">
        <v>50</v>
      </c>
      <c r="C96" s="276">
        <v>5</v>
      </c>
      <c r="D96" s="206">
        <v>1962</v>
      </c>
      <c r="E96" s="206">
        <v>3</v>
      </c>
      <c r="F96" s="206">
        <v>3</v>
      </c>
      <c r="G96" s="206">
        <v>29</v>
      </c>
      <c r="H96" s="206">
        <v>0</v>
      </c>
      <c r="I96" s="225">
        <v>110.7</v>
      </c>
      <c r="J96" s="221">
        <v>0</v>
      </c>
      <c r="K96" s="221">
        <v>0</v>
      </c>
      <c r="L96" s="225">
        <v>0</v>
      </c>
      <c r="M96" s="225">
        <v>0</v>
      </c>
      <c r="N96" s="221">
        <v>0</v>
      </c>
      <c r="O96" s="221">
        <v>0</v>
      </c>
      <c r="P96" s="221">
        <v>0</v>
      </c>
      <c r="Q96" s="225">
        <v>1242.4000000000001</v>
      </c>
      <c r="R96" s="225">
        <v>296.7</v>
      </c>
      <c r="S96" s="218">
        <f t="shared" si="32"/>
        <v>1539.1000000000001</v>
      </c>
      <c r="T96" s="218">
        <f t="shared" si="33"/>
        <v>110.7</v>
      </c>
      <c r="U96" s="218">
        <f t="shared" si="34"/>
        <v>1649.8000000000002</v>
      </c>
      <c r="V96" s="225">
        <v>1563.6</v>
      </c>
      <c r="W96" s="225">
        <v>6847</v>
      </c>
      <c r="X96" s="225">
        <v>9.6999999999999993</v>
      </c>
      <c r="Y96" s="225"/>
      <c r="Z96" s="307" t="s">
        <v>128</v>
      </c>
      <c r="AA96" s="307" t="s">
        <v>129</v>
      </c>
      <c r="AB96" s="221" t="s">
        <v>130</v>
      </c>
      <c r="AC96" s="221" t="s">
        <v>131</v>
      </c>
      <c r="AD96" s="307" t="s">
        <v>109</v>
      </c>
      <c r="AE96" s="225"/>
      <c r="AF96" s="225">
        <v>995.3</v>
      </c>
      <c r="AG96" s="221">
        <v>0</v>
      </c>
      <c r="AH96" s="221">
        <v>0</v>
      </c>
      <c r="AI96" s="225" t="s">
        <v>161</v>
      </c>
      <c r="AJ96" s="225" t="s">
        <v>133</v>
      </c>
      <c r="AK96" s="225" t="s">
        <v>157</v>
      </c>
      <c r="AL96" s="218" t="s">
        <v>158</v>
      </c>
      <c r="AM96" s="225">
        <v>1735</v>
      </c>
      <c r="AN96" s="227">
        <v>350</v>
      </c>
      <c r="AO96" s="227"/>
      <c r="AP96" s="227">
        <v>79.099999999999994</v>
      </c>
      <c r="AQ96" s="227"/>
      <c r="AR96" s="227">
        <v>548</v>
      </c>
      <c r="AS96" s="227"/>
      <c r="AT96" s="227">
        <v>52</v>
      </c>
      <c r="AU96" s="227">
        <f>AN63:AN132+AO63:AO132+AP63:AP132+AQ63:AQ132+AR63:AR132+AS63:AS132+AT63:AT132</f>
        <v>1029.0999999999999</v>
      </c>
      <c r="AV96" s="225">
        <v>50</v>
      </c>
      <c r="AW96" s="221" t="s">
        <v>136</v>
      </c>
      <c r="AX96" s="221" t="s">
        <v>131</v>
      </c>
      <c r="AY96" s="221" t="s">
        <v>137</v>
      </c>
      <c r="AZ96" s="295">
        <v>0</v>
      </c>
      <c r="BA96" s="221">
        <v>6</v>
      </c>
      <c r="BB96" s="221">
        <v>18</v>
      </c>
      <c r="BC96" s="221">
        <v>9</v>
      </c>
      <c r="BD96" s="295"/>
      <c r="BE96" s="295"/>
      <c r="BF96" s="221">
        <f>I96+J96+K96</f>
        <v>110.7</v>
      </c>
      <c r="BG96" s="221">
        <v>0</v>
      </c>
      <c r="BH96" s="221">
        <v>0</v>
      </c>
      <c r="BI96" s="221">
        <v>0</v>
      </c>
      <c r="BJ96" s="221">
        <v>0</v>
      </c>
      <c r="BK96" s="226">
        <v>0</v>
      </c>
      <c r="BL96" s="226">
        <v>0</v>
      </c>
      <c r="BM96" s="221">
        <v>5.94</v>
      </c>
    </row>
    <row r="97" spans="1:65" ht="9.9499999999999993" customHeight="1">
      <c r="A97" s="60">
        <v>37</v>
      </c>
      <c r="B97" s="60" t="s">
        <v>50</v>
      </c>
      <c r="C97" s="276">
        <v>9</v>
      </c>
      <c r="D97" s="206">
        <v>1968</v>
      </c>
      <c r="E97" s="206">
        <v>5</v>
      </c>
      <c r="F97" s="206">
        <v>4</v>
      </c>
      <c r="G97" s="206">
        <v>64</v>
      </c>
      <c r="H97" s="206">
        <v>0</v>
      </c>
      <c r="I97" s="225">
        <v>244.9</v>
      </c>
      <c r="J97" s="221">
        <v>0</v>
      </c>
      <c r="K97" s="221">
        <v>0</v>
      </c>
      <c r="L97" s="225">
        <v>695.7</v>
      </c>
      <c r="M97" s="225">
        <v>695.7</v>
      </c>
      <c r="N97" s="221">
        <v>0</v>
      </c>
      <c r="O97" s="221">
        <v>0</v>
      </c>
      <c r="P97" s="221">
        <v>0</v>
      </c>
      <c r="Q97" s="225">
        <v>2538.8000000000002</v>
      </c>
      <c r="R97" s="225">
        <v>661.8</v>
      </c>
      <c r="S97" s="218">
        <f t="shared" si="32"/>
        <v>3200.6000000000004</v>
      </c>
      <c r="T97" s="218">
        <f t="shared" si="33"/>
        <v>244.9</v>
      </c>
      <c r="U97" s="218">
        <f t="shared" si="34"/>
        <v>4141.2</v>
      </c>
      <c r="V97" s="225">
        <v>3474.5</v>
      </c>
      <c r="W97" s="225">
        <v>15728</v>
      </c>
      <c r="X97" s="225">
        <v>17.8</v>
      </c>
      <c r="Y97" s="225"/>
      <c r="Z97" s="307" t="s">
        <v>128</v>
      </c>
      <c r="AA97" s="307" t="s">
        <v>129</v>
      </c>
      <c r="AB97" s="221" t="s">
        <v>130</v>
      </c>
      <c r="AC97" s="221" t="s">
        <v>131</v>
      </c>
      <c r="AD97" s="307" t="s">
        <v>109</v>
      </c>
      <c r="AE97" s="225">
        <v>1246</v>
      </c>
      <c r="AF97" s="225"/>
      <c r="AG97" s="221">
        <v>0</v>
      </c>
      <c r="AH97" s="221">
        <v>0</v>
      </c>
      <c r="AI97" s="225" t="s">
        <v>161</v>
      </c>
      <c r="AJ97" s="225" t="s">
        <v>133</v>
      </c>
      <c r="AK97" s="225" t="s">
        <v>134</v>
      </c>
      <c r="AL97" s="218" t="s">
        <v>158</v>
      </c>
      <c r="AM97" s="225">
        <v>2608</v>
      </c>
      <c r="AN97" s="225">
        <v>253.6</v>
      </c>
      <c r="AO97" s="225"/>
      <c r="AP97" s="225">
        <v>130.19999999999999</v>
      </c>
      <c r="AQ97" s="225"/>
      <c r="AR97" s="225">
        <v>1340.5</v>
      </c>
      <c r="AS97" s="225"/>
      <c r="AT97" s="225"/>
      <c r="AU97" s="225">
        <f>AN97:AN170+AO97:AO170+AP97:AP170+AQ97:AQ170+AR97:AR170+AS97:AS170+AT97:AT170</f>
        <v>1724.3</v>
      </c>
      <c r="AV97" s="225">
        <v>125</v>
      </c>
      <c r="AW97" s="221" t="s">
        <v>136</v>
      </c>
      <c r="AX97" s="221" t="s">
        <v>131</v>
      </c>
      <c r="AY97" s="221" t="s">
        <v>267</v>
      </c>
      <c r="AZ97" s="295">
        <v>567</v>
      </c>
      <c r="BA97" s="221">
        <v>16</v>
      </c>
      <c r="BB97" s="221">
        <v>24</v>
      </c>
      <c r="BC97" s="221">
        <v>24</v>
      </c>
      <c r="BD97" s="295"/>
      <c r="BE97" s="295"/>
      <c r="BF97" s="221">
        <f>I97+J97+K97</f>
        <v>244.9</v>
      </c>
      <c r="BG97" s="221">
        <v>0</v>
      </c>
      <c r="BH97" s="221">
        <v>0</v>
      </c>
      <c r="BI97" s="221">
        <v>0</v>
      </c>
      <c r="BJ97" s="221">
        <v>0</v>
      </c>
      <c r="BK97" s="226">
        <v>695.7</v>
      </c>
      <c r="BL97" s="226">
        <v>0</v>
      </c>
      <c r="BM97" s="221">
        <v>8.8000000000000007</v>
      </c>
    </row>
    <row r="98" spans="1:65" ht="9.9499999999999993" customHeight="1">
      <c r="A98" s="60">
        <v>38</v>
      </c>
      <c r="B98" s="60" t="s">
        <v>50</v>
      </c>
      <c r="C98" s="276">
        <v>13</v>
      </c>
      <c r="D98" s="206">
        <v>1966</v>
      </c>
      <c r="E98" s="206">
        <v>5</v>
      </c>
      <c r="F98" s="206">
        <v>4</v>
      </c>
      <c r="G98" s="206">
        <v>64</v>
      </c>
      <c r="H98" s="206">
        <v>0</v>
      </c>
      <c r="I98" s="225">
        <v>240</v>
      </c>
      <c r="J98" s="221">
        <v>0</v>
      </c>
      <c r="K98" s="221">
        <v>0</v>
      </c>
      <c r="L98" s="225">
        <v>664.3</v>
      </c>
      <c r="M98" s="221">
        <f>L98-P98</f>
        <v>133</v>
      </c>
      <c r="N98" s="221">
        <v>0</v>
      </c>
      <c r="O98" s="221">
        <v>0</v>
      </c>
      <c r="P98" s="225">
        <v>531.29999999999995</v>
      </c>
      <c r="Q98" s="225">
        <v>2522.9</v>
      </c>
      <c r="R98" s="225">
        <v>761</v>
      </c>
      <c r="S98" s="218">
        <f t="shared" si="32"/>
        <v>3815.2</v>
      </c>
      <c r="T98" s="218">
        <f t="shared" si="33"/>
        <v>240</v>
      </c>
      <c r="U98" s="218">
        <f t="shared" si="34"/>
        <v>4188.2</v>
      </c>
      <c r="V98" s="225">
        <v>3801.4</v>
      </c>
      <c r="W98" s="225">
        <v>16200</v>
      </c>
      <c r="X98" s="225">
        <v>18.2</v>
      </c>
      <c r="Y98" s="225"/>
      <c r="Z98" s="307" t="s">
        <v>128</v>
      </c>
      <c r="AA98" s="307" t="s">
        <v>129</v>
      </c>
      <c r="AB98" s="221" t="s">
        <v>130</v>
      </c>
      <c r="AC98" s="221" t="s">
        <v>131</v>
      </c>
      <c r="AD98" s="307" t="s">
        <v>109</v>
      </c>
      <c r="AE98" s="221">
        <v>0</v>
      </c>
      <c r="AF98" s="225">
        <v>1255</v>
      </c>
      <c r="AG98" s="221">
        <v>0</v>
      </c>
      <c r="AH98" s="221">
        <v>0</v>
      </c>
      <c r="AI98" s="225" t="s">
        <v>161</v>
      </c>
      <c r="AJ98" s="225" t="s">
        <v>133</v>
      </c>
      <c r="AK98" s="225" t="s">
        <v>157</v>
      </c>
      <c r="AL98" s="218" t="s">
        <v>158</v>
      </c>
      <c r="AM98" s="225">
        <v>2234</v>
      </c>
      <c r="AN98" s="225">
        <v>265</v>
      </c>
      <c r="AO98" s="225"/>
      <c r="AP98" s="225">
        <v>170</v>
      </c>
      <c r="AQ98" s="225"/>
      <c r="AR98" s="225">
        <v>815.9</v>
      </c>
      <c r="AS98" s="225"/>
      <c r="AT98" s="225">
        <v>93</v>
      </c>
      <c r="AU98" s="225">
        <f>AN98:AN171+AO98:AO171+AP98:AP171+AQ98:AQ171+AR98:AR171+AS98:AS171+AT98:AT171</f>
        <v>1343.9</v>
      </c>
      <c r="AV98" s="225">
        <v>112</v>
      </c>
      <c r="AW98" s="221" t="s">
        <v>136</v>
      </c>
      <c r="AX98" s="221" t="s">
        <v>131</v>
      </c>
      <c r="AY98" s="221" t="s">
        <v>267</v>
      </c>
      <c r="AZ98" s="295">
        <v>180</v>
      </c>
      <c r="BA98" s="221">
        <v>16</v>
      </c>
      <c r="BB98" s="221">
        <v>34</v>
      </c>
      <c r="BC98" s="221">
        <v>14</v>
      </c>
      <c r="BD98" s="295"/>
      <c r="BE98" s="295"/>
      <c r="BF98" s="221">
        <f>I98+J98+K98</f>
        <v>240</v>
      </c>
      <c r="BG98" s="221">
        <v>0</v>
      </c>
      <c r="BH98" s="221">
        <v>0</v>
      </c>
      <c r="BI98" s="221">
        <v>0</v>
      </c>
      <c r="BJ98" s="221">
        <v>0</v>
      </c>
      <c r="BK98" s="295">
        <v>133</v>
      </c>
      <c r="BL98" s="226">
        <v>890.1</v>
      </c>
      <c r="BM98" s="221">
        <v>7.92</v>
      </c>
    </row>
    <row r="99" spans="1:65" ht="9.9499999999999993" customHeight="1">
      <c r="A99" s="60">
        <v>39</v>
      </c>
      <c r="B99" s="60" t="s">
        <v>50</v>
      </c>
      <c r="C99" s="276">
        <v>15</v>
      </c>
      <c r="D99" s="206">
        <v>1963</v>
      </c>
      <c r="E99" s="206">
        <v>4</v>
      </c>
      <c r="F99" s="206">
        <v>2</v>
      </c>
      <c r="G99" s="206">
        <v>26</v>
      </c>
      <c r="H99" s="206">
        <v>0</v>
      </c>
      <c r="I99" s="225">
        <v>98.3</v>
      </c>
      <c r="J99" s="221">
        <v>0</v>
      </c>
      <c r="K99" s="221">
        <v>0</v>
      </c>
      <c r="L99" s="225">
        <v>341.9</v>
      </c>
      <c r="M99" s="221">
        <v>36.65</v>
      </c>
      <c r="N99" s="225">
        <v>0</v>
      </c>
      <c r="O99" s="225">
        <v>305.25</v>
      </c>
      <c r="P99" s="221">
        <v>0</v>
      </c>
      <c r="Q99" s="225">
        <v>1053.7</v>
      </c>
      <c r="R99" s="225">
        <v>191.5</v>
      </c>
      <c r="S99" s="218">
        <f t="shared" si="32"/>
        <v>1550.45</v>
      </c>
      <c r="T99" s="218">
        <f t="shared" si="33"/>
        <v>98.3</v>
      </c>
      <c r="U99" s="218">
        <f t="shared" si="34"/>
        <v>1685.4</v>
      </c>
      <c r="V99" s="225">
        <v>1447.1</v>
      </c>
      <c r="W99" s="225">
        <v>6753</v>
      </c>
      <c r="X99" s="225">
        <v>15</v>
      </c>
      <c r="Y99" s="225"/>
      <c r="Z99" s="307" t="s">
        <v>128</v>
      </c>
      <c r="AA99" s="307" t="s">
        <v>129</v>
      </c>
      <c r="AB99" s="221" t="s">
        <v>130</v>
      </c>
      <c r="AC99" s="221" t="s">
        <v>131</v>
      </c>
      <c r="AD99" s="307" t="s">
        <v>109</v>
      </c>
      <c r="AE99" s="221">
        <v>0</v>
      </c>
      <c r="AF99" s="225">
        <v>639</v>
      </c>
      <c r="AG99" s="221">
        <v>0</v>
      </c>
      <c r="AH99" s="221">
        <v>0</v>
      </c>
      <c r="AI99" s="225" t="s">
        <v>161</v>
      </c>
      <c r="AJ99" s="225" t="s">
        <v>133</v>
      </c>
      <c r="AK99" s="225" t="s">
        <v>157</v>
      </c>
      <c r="AL99" s="218" t="s">
        <v>158</v>
      </c>
      <c r="AM99" s="225">
        <v>1629</v>
      </c>
      <c r="AN99" s="227">
        <v>742.5</v>
      </c>
      <c r="AO99" s="227">
        <v>0</v>
      </c>
      <c r="AP99" s="227">
        <v>47</v>
      </c>
      <c r="AQ99" s="227">
        <v>0</v>
      </c>
      <c r="AR99" s="227">
        <v>150</v>
      </c>
      <c r="AS99" s="227"/>
      <c r="AT99" s="227">
        <v>239.3</v>
      </c>
      <c r="AU99" s="227">
        <f>AN99+AO99+AP99+AQ99+AR99+AS99+AT99</f>
        <v>1178.8</v>
      </c>
      <c r="AV99" s="225">
        <v>44</v>
      </c>
      <c r="AW99" s="221" t="s">
        <v>149</v>
      </c>
      <c r="AX99" s="221" t="s">
        <v>131</v>
      </c>
      <c r="AY99" s="221" t="s">
        <v>137</v>
      </c>
      <c r="AZ99" s="295">
        <v>110</v>
      </c>
      <c r="BA99" s="221">
        <v>6</v>
      </c>
      <c r="BB99" s="221">
        <v>17</v>
      </c>
      <c r="BC99" s="221">
        <v>3</v>
      </c>
      <c r="BD99" s="295"/>
      <c r="BE99" s="295"/>
      <c r="BF99" s="221">
        <f>I99+J99+K99</f>
        <v>98.3</v>
      </c>
      <c r="BG99" s="221">
        <v>0</v>
      </c>
      <c r="BH99" s="221">
        <v>0</v>
      </c>
      <c r="BI99" s="221">
        <v>0</v>
      </c>
      <c r="BJ99" s="221">
        <v>0</v>
      </c>
      <c r="BK99" s="295">
        <v>111.3</v>
      </c>
      <c r="BL99" s="226">
        <v>450.2</v>
      </c>
      <c r="BM99" s="221">
        <v>4.34</v>
      </c>
    </row>
    <row r="100" spans="1:65" ht="9.9499999999999993" customHeight="1">
      <c r="A100" s="60">
        <v>40</v>
      </c>
      <c r="B100" s="60" t="s">
        <v>50</v>
      </c>
      <c r="C100" s="276">
        <v>17</v>
      </c>
      <c r="D100" s="206">
        <v>1963</v>
      </c>
      <c r="E100" s="206">
        <v>4</v>
      </c>
      <c r="F100" s="206">
        <v>2</v>
      </c>
      <c r="G100" s="206">
        <v>24</v>
      </c>
      <c r="H100" s="206">
        <v>0</v>
      </c>
      <c r="I100" s="225">
        <v>97.4</v>
      </c>
      <c r="J100" s="221">
        <v>0</v>
      </c>
      <c r="K100" s="221">
        <v>0</v>
      </c>
      <c r="L100" s="225">
        <v>334.3</v>
      </c>
      <c r="M100" s="221">
        <v>257.60000000000002</v>
      </c>
      <c r="N100" s="221">
        <v>0</v>
      </c>
      <c r="O100" s="221"/>
      <c r="P100" s="225">
        <v>76.7</v>
      </c>
      <c r="Q100" s="225">
        <v>958.3</v>
      </c>
      <c r="R100" s="225">
        <v>326.2</v>
      </c>
      <c r="S100" s="218">
        <f t="shared" si="32"/>
        <v>1361.2</v>
      </c>
      <c r="T100" s="218">
        <f t="shared" si="33"/>
        <v>97.4</v>
      </c>
      <c r="U100" s="218">
        <f t="shared" si="34"/>
        <v>1716.2</v>
      </c>
      <c r="V100" s="225">
        <v>1361.3</v>
      </c>
      <c r="W100" s="225">
        <v>6701</v>
      </c>
      <c r="X100" s="225">
        <v>14.8</v>
      </c>
      <c r="Y100" s="225"/>
      <c r="Z100" s="307" t="s">
        <v>128</v>
      </c>
      <c r="AA100" s="307" t="s">
        <v>129</v>
      </c>
      <c r="AB100" s="221" t="s">
        <v>130</v>
      </c>
      <c r="AC100" s="221" t="s">
        <v>131</v>
      </c>
      <c r="AD100" s="307" t="s">
        <v>109</v>
      </c>
      <c r="AE100" s="221">
        <v>0</v>
      </c>
      <c r="AF100" s="225">
        <v>638.4</v>
      </c>
      <c r="AG100" s="221">
        <v>0</v>
      </c>
      <c r="AH100" s="221">
        <v>0</v>
      </c>
      <c r="AI100" s="225" t="s">
        <v>161</v>
      </c>
      <c r="AJ100" s="225" t="s">
        <v>133</v>
      </c>
      <c r="AK100" s="225" t="s">
        <v>157</v>
      </c>
      <c r="AL100" s="218" t="s">
        <v>158</v>
      </c>
      <c r="AM100" s="225">
        <v>1639</v>
      </c>
      <c r="AN100" s="227">
        <v>322</v>
      </c>
      <c r="AO100" s="227">
        <v>0</v>
      </c>
      <c r="AP100" s="227">
        <v>47</v>
      </c>
      <c r="AQ100" s="227">
        <v>0</v>
      </c>
      <c r="AR100" s="227">
        <v>507.2</v>
      </c>
      <c r="AS100" s="227">
        <v>310</v>
      </c>
      <c r="AT100" s="227">
        <v>0</v>
      </c>
      <c r="AU100" s="227">
        <f>AN100+AO100+AP100+AQ100+AR100+AS100+AT100</f>
        <v>1186.2</v>
      </c>
      <c r="AV100" s="225">
        <v>49</v>
      </c>
      <c r="AW100" s="221" t="s">
        <v>149</v>
      </c>
      <c r="AX100" s="221" t="s">
        <v>131</v>
      </c>
      <c r="AY100" s="221" t="s">
        <v>137</v>
      </c>
      <c r="AZ100" s="295">
        <v>245</v>
      </c>
      <c r="BA100" s="221">
        <v>5</v>
      </c>
      <c r="BB100" s="221">
        <v>18</v>
      </c>
      <c r="BC100" s="221">
        <v>1</v>
      </c>
      <c r="BD100" s="295"/>
      <c r="BE100" s="295"/>
      <c r="BF100" s="221">
        <f>I100+J100+K100</f>
        <v>97.4</v>
      </c>
      <c r="BG100" s="221">
        <v>0</v>
      </c>
      <c r="BH100" s="221">
        <v>0</v>
      </c>
      <c r="BI100" s="221">
        <v>0</v>
      </c>
      <c r="BJ100" s="221">
        <v>0</v>
      </c>
      <c r="BK100" s="295">
        <v>257.60000000000002</v>
      </c>
      <c r="BL100" s="226">
        <v>452.8</v>
      </c>
      <c r="BM100" s="221">
        <v>3.96</v>
      </c>
    </row>
    <row r="101" spans="1:65" ht="9.9499999999999993" customHeight="1">
      <c r="A101" s="60">
        <v>41</v>
      </c>
      <c r="B101" s="60" t="s">
        <v>50</v>
      </c>
      <c r="C101" s="276">
        <v>21</v>
      </c>
      <c r="D101" s="206">
        <v>1974</v>
      </c>
      <c r="E101" s="206">
        <v>5</v>
      </c>
      <c r="F101" s="206">
        <v>4</v>
      </c>
      <c r="G101" s="206">
        <v>65</v>
      </c>
      <c r="H101" s="206">
        <v>0</v>
      </c>
      <c r="I101" s="225">
        <v>274</v>
      </c>
      <c r="J101" s="221">
        <v>0</v>
      </c>
      <c r="K101" s="221">
        <v>0</v>
      </c>
      <c r="L101" s="225">
        <v>719.5</v>
      </c>
      <c r="M101" s="225">
        <v>719.5</v>
      </c>
      <c r="N101" s="221">
        <v>0</v>
      </c>
      <c r="O101" s="221">
        <v>0</v>
      </c>
      <c r="P101" s="221">
        <v>0</v>
      </c>
      <c r="Q101" s="225">
        <v>3011.5</v>
      </c>
      <c r="R101" s="225">
        <v>294.2</v>
      </c>
      <c r="S101" s="218">
        <f t="shared" si="32"/>
        <v>3305.7</v>
      </c>
      <c r="T101" s="218">
        <f t="shared" si="33"/>
        <v>274</v>
      </c>
      <c r="U101" s="218">
        <f t="shared" si="34"/>
        <v>4299.2</v>
      </c>
      <c r="V101" s="225">
        <v>3579.7</v>
      </c>
      <c r="W101" s="225">
        <v>17615</v>
      </c>
      <c r="X101" s="225">
        <v>17.55</v>
      </c>
      <c r="Y101" s="225"/>
      <c r="Z101" s="307" t="s">
        <v>128</v>
      </c>
      <c r="AA101" s="307" t="s">
        <v>129</v>
      </c>
      <c r="AB101" s="221" t="s">
        <v>130</v>
      </c>
      <c r="AC101" s="221" t="s">
        <v>131</v>
      </c>
      <c r="AD101" s="307" t="s">
        <v>109</v>
      </c>
      <c r="AE101" s="225">
        <v>947.1</v>
      </c>
      <c r="AF101" s="221">
        <v>0</v>
      </c>
      <c r="AG101" s="221">
        <v>0</v>
      </c>
      <c r="AH101" s="221">
        <v>0</v>
      </c>
      <c r="AI101" s="225" t="s">
        <v>161</v>
      </c>
      <c r="AJ101" s="225" t="s">
        <v>133</v>
      </c>
      <c r="AK101" s="225" t="s">
        <v>134</v>
      </c>
      <c r="AL101" s="218" t="s">
        <v>158</v>
      </c>
      <c r="AM101" s="225">
        <v>3743</v>
      </c>
      <c r="AN101" s="227">
        <v>368</v>
      </c>
      <c r="AO101" s="227"/>
      <c r="AP101" s="227">
        <v>233</v>
      </c>
      <c r="AQ101" s="227"/>
      <c r="AR101" s="227">
        <v>1967</v>
      </c>
      <c r="AS101" s="227"/>
      <c r="AT101" s="227">
        <v>241</v>
      </c>
      <c r="AU101" s="227">
        <f>AN59:AN118+AO59:AO118+AP59:AP118+AQ59:AQ118+AR59:AR118+AS59:AS118+AT59:AT118</f>
        <v>2809</v>
      </c>
      <c r="AV101" s="225">
        <v>108</v>
      </c>
      <c r="AW101" s="221" t="s">
        <v>136</v>
      </c>
      <c r="AX101" s="221" t="s">
        <v>131</v>
      </c>
      <c r="AY101" s="221" t="s">
        <v>137</v>
      </c>
      <c r="AZ101" s="295">
        <v>450</v>
      </c>
      <c r="BA101" s="221">
        <v>10</v>
      </c>
      <c r="BB101" s="221">
        <v>29</v>
      </c>
      <c r="BC101" s="221">
        <v>18</v>
      </c>
      <c r="BD101" s="295">
        <v>8</v>
      </c>
      <c r="BE101" s="295"/>
      <c r="BF101" s="221">
        <f>I101+J101+K101</f>
        <v>274</v>
      </c>
      <c r="BG101" s="221">
        <v>0</v>
      </c>
      <c r="BH101" s="221">
        <v>0</v>
      </c>
      <c r="BI101" s="221">
        <v>0</v>
      </c>
      <c r="BJ101" s="221">
        <v>0</v>
      </c>
      <c r="BK101" s="226">
        <v>719.5</v>
      </c>
      <c r="BL101" s="226">
        <v>0</v>
      </c>
      <c r="BM101" s="221">
        <v>7.92</v>
      </c>
    </row>
    <row r="102" spans="1:65" ht="9.9499999999999993" customHeight="1">
      <c r="A102" s="60">
        <v>42</v>
      </c>
      <c r="B102" s="60" t="s">
        <v>50</v>
      </c>
      <c r="C102" s="276">
        <v>25</v>
      </c>
      <c r="D102" s="206">
        <v>1973</v>
      </c>
      <c r="E102" s="206">
        <v>5</v>
      </c>
      <c r="F102" s="206">
        <v>4</v>
      </c>
      <c r="G102" s="206">
        <v>64</v>
      </c>
      <c r="H102" s="206">
        <v>0</v>
      </c>
      <c r="I102" s="225">
        <v>268.5</v>
      </c>
      <c r="J102" s="221">
        <v>0</v>
      </c>
      <c r="K102" s="221">
        <v>0</v>
      </c>
      <c r="L102" s="225">
        <v>872.9</v>
      </c>
      <c r="M102" s="221">
        <f>L102-P102</f>
        <v>389.79999999999995</v>
      </c>
      <c r="N102" s="221">
        <v>0</v>
      </c>
      <c r="O102" s="221">
        <v>0</v>
      </c>
      <c r="P102" s="225">
        <v>483.1</v>
      </c>
      <c r="Q102" s="225">
        <v>2519.9</v>
      </c>
      <c r="R102" s="225">
        <v>645.29999999999995</v>
      </c>
      <c r="S102" s="218">
        <f t="shared" si="32"/>
        <v>3648.3</v>
      </c>
      <c r="T102" s="218">
        <f t="shared" si="33"/>
        <v>268.5</v>
      </c>
      <c r="U102" s="218">
        <f t="shared" si="34"/>
        <v>4306.6000000000004</v>
      </c>
      <c r="V102" s="225">
        <v>3665.4</v>
      </c>
      <c r="W102" s="225">
        <v>15450</v>
      </c>
      <c r="X102" s="225">
        <v>17.7</v>
      </c>
      <c r="Y102" s="225"/>
      <c r="Z102" s="307" t="s">
        <v>128</v>
      </c>
      <c r="AA102" s="307" t="s">
        <v>129</v>
      </c>
      <c r="AB102" s="221" t="s">
        <v>130</v>
      </c>
      <c r="AC102" s="221" t="s">
        <v>131</v>
      </c>
      <c r="AD102" s="307" t="s">
        <v>109</v>
      </c>
      <c r="AE102" s="225">
        <v>890.1</v>
      </c>
      <c r="AF102" s="221">
        <v>0</v>
      </c>
      <c r="AG102" s="221">
        <v>0</v>
      </c>
      <c r="AH102" s="221">
        <v>0</v>
      </c>
      <c r="AI102" s="225" t="s">
        <v>161</v>
      </c>
      <c r="AJ102" s="225" t="s">
        <v>133</v>
      </c>
      <c r="AK102" s="225" t="s">
        <v>134</v>
      </c>
      <c r="AL102" s="218" t="s">
        <v>158</v>
      </c>
      <c r="AM102" s="225">
        <v>2742</v>
      </c>
      <c r="AN102" s="227">
        <v>311</v>
      </c>
      <c r="AO102" s="227">
        <v>0</v>
      </c>
      <c r="AP102" s="227">
        <v>171</v>
      </c>
      <c r="AQ102" s="227">
        <v>0</v>
      </c>
      <c r="AR102" s="227">
        <v>1155.0999999999999</v>
      </c>
      <c r="AS102" s="227">
        <v>29</v>
      </c>
      <c r="AT102" s="227">
        <v>203</v>
      </c>
      <c r="AU102" s="227">
        <f>AN102+AO102+AP102+AQ102+AR102+AS102+AT102</f>
        <v>1869.1</v>
      </c>
      <c r="AV102" s="225">
        <v>105</v>
      </c>
      <c r="AW102" s="221" t="s">
        <v>136</v>
      </c>
      <c r="AX102" s="221" t="s">
        <v>131</v>
      </c>
      <c r="AY102" s="221" t="s">
        <v>137</v>
      </c>
      <c r="AZ102" s="295">
        <v>360</v>
      </c>
      <c r="BA102" s="221">
        <v>17</v>
      </c>
      <c r="BB102" s="221">
        <v>8</v>
      </c>
      <c r="BC102" s="221">
        <v>39</v>
      </c>
      <c r="BD102" s="295"/>
      <c r="BE102" s="295"/>
      <c r="BF102" s="221">
        <f>I102+J102+K102</f>
        <v>268.5</v>
      </c>
      <c r="BG102" s="221">
        <v>0</v>
      </c>
      <c r="BH102" s="221">
        <v>0</v>
      </c>
      <c r="BI102" s="221">
        <v>0</v>
      </c>
      <c r="BJ102" s="221">
        <v>0</v>
      </c>
      <c r="BK102" s="295">
        <v>389.8</v>
      </c>
      <c r="BL102" s="226">
        <v>0</v>
      </c>
      <c r="BM102" s="221">
        <v>8.1999999999999993</v>
      </c>
    </row>
    <row r="103" spans="1:65" ht="9.9499999999999993" customHeight="1">
      <c r="A103" s="60">
        <v>43</v>
      </c>
      <c r="B103" s="60" t="s">
        <v>50</v>
      </c>
      <c r="C103" s="276">
        <v>27</v>
      </c>
      <c r="D103" s="206">
        <v>1977</v>
      </c>
      <c r="E103" s="206">
        <v>5</v>
      </c>
      <c r="F103" s="206">
        <v>4</v>
      </c>
      <c r="G103" s="206">
        <v>56</v>
      </c>
      <c r="H103" s="206">
        <v>0</v>
      </c>
      <c r="I103" s="225">
        <v>269.60000000000002</v>
      </c>
      <c r="J103" s="221">
        <v>0</v>
      </c>
      <c r="K103" s="221">
        <v>0</v>
      </c>
      <c r="L103" s="225">
        <v>734.83</v>
      </c>
      <c r="M103" s="221">
        <f>L103-N103</f>
        <v>734.83</v>
      </c>
      <c r="N103" s="225"/>
      <c r="O103" s="221">
        <v>0</v>
      </c>
      <c r="P103" s="221">
        <v>0</v>
      </c>
      <c r="Q103" s="225">
        <v>2704.2</v>
      </c>
      <c r="R103" s="225">
        <v>890.83</v>
      </c>
      <c r="S103" s="218">
        <f t="shared" si="32"/>
        <v>3595.0299999999997</v>
      </c>
      <c r="T103" s="218">
        <f t="shared" si="33"/>
        <v>269.60000000000002</v>
      </c>
      <c r="U103" s="218">
        <f t="shared" si="34"/>
        <v>4599.46</v>
      </c>
      <c r="V103" s="225">
        <v>3471.5</v>
      </c>
      <c r="W103" s="225">
        <v>16152</v>
      </c>
      <c r="X103" s="225">
        <v>17.2</v>
      </c>
      <c r="Y103" s="225"/>
      <c r="Z103" s="307" t="s">
        <v>128</v>
      </c>
      <c r="AA103" s="307" t="s">
        <v>129</v>
      </c>
      <c r="AB103" s="221" t="s">
        <v>130</v>
      </c>
      <c r="AC103" s="221" t="s">
        <v>131</v>
      </c>
      <c r="AD103" s="307" t="s">
        <v>109</v>
      </c>
      <c r="AE103" s="225">
        <v>952.2</v>
      </c>
      <c r="AF103" s="221">
        <v>0</v>
      </c>
      <c r="AG103" s="221">
        <v>0</v>
      </c>
      <c r="AH103" s="221">
        <v>0</v>
      </c>
      <c r="AI103" s="225" t="s">
        <v>161</v>
      </c>
      <c r="AJ103" s="225" t="s">
        <v>133</v>
      </c>
      <c r="AK103" s="225" t="s">
        <v>134</v>
      </c>
      <c r="AL103" s="218" t="s">
        <v>158</v>
      </c>
      <c r="AM103" s="225">
        <v>3443</v>
      </c>
      <c r="AN103" s="227">
        <v>514</v>
      </c>
      <c r="AO103" s="227">
        <v>139.4</v>
      </c>
      <c r="AP103" s="227">
        <v>61</v>
      </c>
      <c r="AQ103" s="227">
        <v>0</v>
      </c>
      <c r="AR103" s="227">
        <v>855</v>
      </c>
      <c r="AS103" s="227">
        <v>292.5</v>
      </c>
      <c r="AT103" s="227">
        <v>0</v>
      </c>
      <c r="AU103" s="227">
        <f>AN103+AO103+AP103+AQ103+AR103+AS103+AT103</f>
        <v>1861.9</v>
      </c>
      <c r="AV103" s="225">
        <v>115</v>
      </c>
      <c r="AW103" s="221" t="s">
        <v>136</v>
      </c>
      <c r="AX103" s="221" t="s">
        <v>131</v>
      </c>
      <c r="AY103" s="221" t="s">
        <v>137</v>
      </c>
      <c r="AZ103" s="295">
        <v>30</v>
      </c>
      <c r="BA103" s="221">
        <v>16</v>
      </c>
      <c r="BB103" s="221">
        <v>8</v>
      </c>
      <c r="BC103" s="221">
        <v>24</v>
      </c>
      <c r="BD103" s="295">
        <v>8</v>
      </c>
      <c r="BE103" s="295"/>
      <c r="BF103" s="221">
        <f>I103+J103+K103</f>
        <v>269.60000000000002</v>
      </c>
      <c r="BG103" s="221">
        <v>0</v>
      </c>
      <c r="BH103" s="221">
        <v>0</v>
      </c>
      <c r="BI103" s="221">
        <v>0</v>
      </c>
      <c r="BJ103" s="221">
        <v>0</v>
      </c>
      <c r="BK103" s="295">
        <v>632.9</v>
      </c>
      <c r="BL103" s="226">
        <v>0</v>
      </c>
      <c r="BM103" s="221">
        <v>8.8000000000000007</v>
      </c>
    </row>
    <row r="104" spans="1:65" ht="9.9499999999999993" customHeight="1">
      <c r="A104" s="60">
        <v>44</v>
      </c>
      <c r="B104" s="110" t="s">
        <v>50</v>
      </c>
      <c r="C104" s="279">
        <v>31</v>
      </c>
      <c r="D104" s="319">
        <v>1980</v>
      </c>
      <c r="E104" s="319">
        <v>5</v>
      </c>
      <c r="F104" s="319">
        <v>4</v>
      </c>
      <c r="G104" s="319">
        <v>56</v>
      </c>
      <c r="H104" s="319">
        <v>0</v>
      </c>
      <c r="I104" s="320">
        <v>211.6</v>
      </c>
      <c r="J104" s="321">
        <v>0</v>
      </c>
      <c r="K104" s="321">
        <v>0</v>
      </c>
      <c r="L104" s="320">
        <v>741.2</v>
      </c>
      <c r="M104" s="297">
        <v>82.4</v>
      </c>
      <c r="N104" s="320">
        <v>0</v>
      </c>
      <c r="O104" s="321">
        <v>0</v>
      </c>
      <c r="P104" s="322">
        <v>658.8</v>
      </c>
      <c r="Q104" s="320">
        <v>2673.3</v>
      </c>
      <c r="R104" s="320">
        <v>789.5</v>
      </c>
      <c r="S104" s="218">
        <f t="shared" si="32"/>
        <v>4121.6000000000004</v>
      </c>
      <c r="T104" s="218">
        <f t="shared" si="33"/>
        <v>211.6</v>
      </c>
      <c r="U104" s="218">
        <f t="shared" si="34"/>
        <v>4415.6000000000004</v>
      </c>
      <c r="V104" s="321">
        <v>3333.3</v>
      </c>
      <c r="W104" s="321">
        <v>17582</v>
      </c>
      <c r="X104" s="321">
        <v>18.8</v>
      </c>
      <c r="Y104" s="321"/>
      <c r="Z104" s="323" t="s">
        <v>128</v>
      </c>
      <c r="AA104" s="323" t="s">
        <v>129</v>
      </c>
      <c r="AB104" s="321" t="s">
        <v>130</v>
      </c>
      <c r="AC104" s="321" t="s">
        <v>131</v>
      </c>
      <c r="AD104" s="323" t="s">
        <v>109</v>
      </c>
      <c r="AE104" s="320">
        <v>948.4</v>
      </c>
      <c r="AF104" s="321">
        <v>0</v>
      </c>
      <c r="AG104" s="321">
        <v>0</v>
      </c>
      <c r="AH104" s="321">
        <v>0</v>
      </c>
      <c r="AI104" s="320" t="s">
        <v>161</v>
      </c>
      <c r="AJ104" s="320" t="s">
        <v>133</v>
      </c>
      <c r="AK104" s="320" t="s">
        <v>134</v>
      </c>
      <c r="AL104" s="218" t="s">
        <v>158</v>
      </c>
      <c r="AM104" s="320">
        <v>4175</v>
      </c>
      <c r="AN104" s="320">
        <v>302</v>
      </c>
      <c r="AO104" s="320"/>
      <c r="AP104" s="320">
        <v>78</v>
      </c>
      <c r="AQ104" s="320"/>
      <c r="AR104" s="320">
        <v>1034</v>
      </c>
      <c r="AS104" s="320">
        <v>360</v>
      </c>
      <c r="AT104" s="320"/>
      <c r="AU104" s="225">
        <f>AN104:AN172+AO104:AO172+AP104:AP172+AQ104:AQ172+AR104:AR172+AS104:AS172+AT104:AT172</f>
        <v>1774</v>
      </c>
      <c r="AV104" s="320">
        <v>104</v>
      </c>
      <c r="AW104" s="321" t="s">
        <v>136</v>
      </c>
      <c r="AX104" s="321" t="s">
        <v>131</v>
      </c>
      <c r="AY104" s="221" t="s">
        <v>267</v>
      </c>
      <c r="AZ104" s="295">
        <v>160</v>
      </c>
      <c r="BA104" s="221">
        <v>16</v>
      </c>
      <c r="BB104" s="221">
        <v>8</v>
      </c>
      <c r="BC104" s="221">
        <v>24</v>
      </c>
      <c r="BD104" s="295">
        <v>8</v>
      </c>
      <c r="BE104" s="295"/>
      <c r="BF104" s="221">
        <f>I104+J104+K104</f>
        <v>211.6</v>
      </c>
      <c r="BG104" s="221">
        <v>0</v>
      </c>
      <c r="BH104" s="221">
        <v>0</v>
      </c>
      <c r="BI104" s="221">
        <v>0</v>
      </c>
      <c r="BJ104" s="221">
        <v>0</v>
      </c>
      <c r="BK104" s="297">
        <v>82.4</v>
      </c>
      <c r="BL104" s="324">
        <v>0</v>
      </c>
      <c r="BM104" s="221">
        <v>8.1</v>
      </c>
    </row>
    <row r="105" spans="1:65" ht="9.9499999999999993" customHeight="1">
      <c r="A105" s="60">
        <v>45</v>
      </c>
      <c r="B105" s="60" t="s">
        <v>50</v>
      </c>
      <c r="C105" s="276">
        <v>35</v>
      </c>
      <c r="D105" s="206">
        <v>1977</v>
      </c>
      <c r="E105" s="206">
        <v>5</v>
      </c>
      <c r="F105" s="206">
        <v>8</v>
      </c>
      <c r="G105" s="206">
        <v>118</v>
      </c>
      <c r="H105" s="206">
        <v>0</v>
      </c>
      <c r="I105" s="225">
        <v>356.7</v>
      </c>
      <c r="J105" s="221">
        <v>0</v>
      </c>
      <c r="K105" s="221">
        <v>0</v>
      </c>
      <c r="L105" s="225">
        <v>1427.9</v>
      </c>
      <c r="M105" s="225">
        <v>1427.9</v>
      </c>
      <c r="N105" s="221">
        <v>0</v>
      </c>
      <c r="O105" s="221">
        <v>0</v>
      </c>
      <c r="P105" s="221">
        <v>0</v>
      </c>
      <c r="Q105" s="225">
        <v>5690.4</v>
      </c>
      <c r="R105" s="225">
        <v>346.2</v>
      </c>
      <c r="S105" s="218">
        <f t="shared" si="32"/>
        <v>6036.5999999999995</v>
      </c>
      <c r="T105" s="218">
        <f t="shared" si="33"/>
        <v>356.7</v>
      </c>
      <c r="U105" s="218">
        <f t="shared" si="34"/>
        <v>7821.2</v>
      </c>
      <c r="V105" s="225">
        <v>5702.5</v>
      </c>
      <c r="W105" s="225">
        <v>22847</v>
      </c>
      <c r="X105" s="225">
        <v>16</v>
      </c>
      <c r="Y105" s="225"/>
      <c r="Z105" s="307" t="s">
        <v>128</v>
      </c>
      <c r="AA105" s="307" t="s">
        <v>129</v>
      </c>
      <c r="AB105" s="221" t="s">
        <v>130</v>
      </c>
      <c r="AC105" s="221" t="s">
        <v>131</v>
      </c>
      <c r="AD105" s="307" t="s">
        <v>109</v>
      </c>
      <c r="AE105" s="225">
        <v>1447.9</v>
      </c>
      <c r="AF105" s="221">
        <v>0</v>
      </c>
      <c r="AG105" s="221">
        <v>0</v>
      </c>
      <c r="AH105" s="221">
        <v>0</v>
      </c>
      <c r="AI105" s="225" t="s">
        <v>132</v>
      </c>
      <c r="AJ105" s="225" t="s">
        <v>133</v>
      </c>
      <c r="AK105" s="225" t="s">
        <v>134</v>
      </c>
      <c r="AL105" s="218" t="s">
        <v>158</v>
      </c>
      <c r="AM105" s="225">
        <v>6559</v>
      </c>
      <c r="AN105" s="225">
        <v>640</v>
      </c>
      <c r="AO105" s="225"/>
      <c r="AP105" s="225">
        <v>317</v>
      </c>
      <c r="AQ105" s="225"/>
      <c r="AR105" s="225">
        <v>1069</v>
      </c>
      <c r="AS105" s="225">
        <v>2285.1</v>
      </c>
      <c r="AT105" s="225">
        <v>820</v>
      </c>
      <c r="AU105" s="225">
        <f>AN105:AN174+AO105:AO174+AP105:AP174+AQ105:AQ174+AR105:AR174+AS105:AS174+AT105:AT174</f>
        <v>5131.1000000000004</v>
      </c>
      <c r="AV105" s="225">
        <v>234</v>
      </c>
      <c r="AW105" s="221" t="s">
        <v>136</v>
      </c>
      <c r="AX105" s="221" t="s">
        <v>131</v>
      </c>
      <c r="AY105" s="221" t="s">
        <v>267</v>
      </c>
      <c r="AZ105" s="295">
        <v>2178</v>
      </c>
      <c r="BA105" s="221">
        <v>19</v>
      </c>
      <c r="BB105" s="221">
        <v>51</v>
      </c>
      <c r="BC105" s="221">
        <v>38</v>
      </c>
      <c r="BD105" s="295">
        <v>10</v>
      </c>
      <c r="BE105" s="295"/>
      <c r="BF105" s="221">
        <f>I105+J105+K105</f>
        <v>356.7</v>
      </c>
      <c r="BG105" s="221">
        <v>0</v>
      </c>
      <c r="BH105" s="221">
        <v>0</v>
      </c>
      <c r="BI105" s="221">
        <v>0</v>
      </c>
      <c r="BJ105" s="221">
        <v>0</v>
      </c>
      <c r="BK105" s="226">
        <v>1427.9</v>
      </c>
      <c r="BL105" s="226">
        <v>0</v>
      </c>
      <c r="BM105" s="221">
        <v>26</v>
      </c>
    </row>
    <row r="106" spans="1:65" ht="9.9499999999999993" customHeight="1">
      <c r="A106" s="60">
        <v>46</v>
      </c>
      <c r="B106" s="60" t="s">
        <v>162</v>
      </c>
      <c r="C106" s="276">
        <v>3</v>
      </c>
      <c r="D106" s="206">
        <v>1968</v>
      </c>
      <c r="E106" s="206">
        <v>5</v>
      </c>
      <c r="F106" s="206">
        <v>4</v>
      </c>
      <c r="G106" s="206">
        <v>64</v>
      </c>
      <c r="H106" s="206">
        <v>0</v>
      </c>
      <c r="I106" s="225">
        <v>196.8</v>
      </c>
      <c r="J106" s="221">
        <v>0</v>
      </c>
      <c r="K106" s="221">
        <v>0</v>
      </c>
      <c r="L106" s="225">
        <v>570</v>
      </c>
      <c r="M106" s="221">
        <v>15.8</v>
      </c>
      <c r="N106" s="225"/>
      <c r="O106" s="221">
        <v>0</v>
      </c>
      <c r="P106" s="225">
        <v>554.20000000000005</v>
      </c>
      <c r="Q106" s="225">
        <v>2583.5</v>
      </c>
      <c r="R106" s="225">
        <v>696.6</v>
      </c>
      <c r="S106" s="218">
        <f t="shared" si="32"/>
        <v>3834.2999999999997</v>
      </c>
      <c r="T106" s="218">
        <f t="shared" si="33"/>
        <v>196.8</v>
      </c>
      <c r="U106" s="218">
        <f t="shared" si="34"/>
        <v>4046.9</v>
      </c>
      <c r="V106" s="225">
        <v>3307.4</v>
      </c>
      <c r="W106" s="225">
        <v>16334</v>
      </c>
      <c r="X106" s="225" t="s">
        <v>188</v>
      </c>
      <c r="Y106" s="225"/>
      <c r="Z106" s="307" t="s">
        <v>128</v>
      </c>
      <c r="AA106" s="307" t="s">
        <v>129</v>
      </c>
      <c r="AB106" s="221" t="s">
        <v>130</v>
      </c>
      <c r="AC106" s="221" t="s">
        <v>131</v>
      </c>
      <c r="AD106" s="307" t="s">
        <v>109</v>
      </c>
      <c r="AE106" s="225">
        <v>1043</v>
      </c>
      <c r="AF106" s="225"/>
      <c r="AG106" s="221">
        <v>0</v>
      </c>
      <c r="AH106" s="225"/>
      <c r="AI106" s="225" t="s">
        <v>161</v>
      </c>
      <c r="AJ106" s="225" t="s">
        <v>133</v>
      </c>
      <c r="AK106" s="225" t="s">
        <v>134</v>
      </c>
      <c r="AL106" s="218" t="s">
        <v>158</v>
      </c>
      <c r="AM106" s="225"/>
      <c r="AN106" s="225">
        <v>300.5</v>
      </c>
      <c r="AO106" s="225"/>
      <c r="AP106" s="225">
        <v>83.2</v>
      </c>
      <c r="AQ106" s="225"/>
      <c r="AR106" s="225">
        <v>410</v>
      </c>
      <c r="AS106" s="225">
        <v>491</v>
      </c>
      <c r="AT106" s="225">
        <v>101.4</v>
      </c>
      <c r="AU106" s="225">
        <f>AN106:AN159+AO106:AO159+AP106:AP159+AQ106:AQ159+AR106:AR159+AS106:AS159+AT106:AT159</f>
        <v>1386.1000000000001</v>
      </c>
      <c r="AV106" s="225">
        <v>100</v>
      </c>
      <c r="AW106" s="221" t="s">
        <v>136</v>
      </c>
      <c r="AX106" s="221" t="s">
        <v>131</v>
      </c>
      <c r="AY106" s="221" t="s">
        <v>137</v>
      </c>
      <c r="AZ106" s="295">
        <v>360</v>
      </c>
      <c r="BA106" s="221">
        <v>14</v>
      </c>
      <c r="BB106" s="221">
        <v>41</v>
      </c>
      <c r="BC106" s="221">
        <v>9</v>
      </c>
      <c r="BD106" s="295"/>
      <c r="BE106" s="295"/>
      <c r="BF106" s="221">
        <f>I106+J106+K106</f>
        <v>196.8</v>
      </c>
      <c r="BG106" s="221">
        <v>0</v>
      </c>
      <c r="BH106" s="221">
        <v>0</v>
      </c>
      <c r="BI106" s="221">
        <v>0</v>
      </c>
      <c r="BJ106" s="221">
        <v>0</v>
      </c>
      <c r="BK106" s="295">
        <v>15.8</v>
      </c>
      <c r="BL106" s="226">
        <v>0</v>
      </c>
      <c r="BM106" s="221">
        <v>7.92</v>
      </c>
    </row>
    <row r="107" spans="1:65" ht="9.9499999999999993" customHeight="1">
      <c r="A107" s="60">
        <v>47</v>
      </c>
      <c r="B107" s="60" t="s">
        <v>162</v>
      </c>
      <c r="C107" s="276">
        <v>4</v>
      </c>
      <c r="D107" s="206">
        <v>1956</v>
      </c>
      <c r="E107" s="206">
        <v>3</v>
      </c>
      <c r="F107" s="206">
        <v>3</v>
      </c>
      <c r="G107" s="206">
        <v>20</v>
      </c>
      <c r="H107" s="206">
        <v>0</v>
      </c>
      <c r="I107" s="225">
        <v>161.9</v>
      </c>
      <c r="J107" s="221">
        <v>0</v>
      </c>
      <c r="K107" s="221">
        <v>0</v>
      </c>
      <c r="L107" s="225">
        <v>664.4</v>
      </c>
      <c r="M107" s="221">
        <v>380.2</v>
      </c>
      <c r="N107" s="225">
        <v>0</v>
      </c>
      <c r="O107" s="225">
        <v>131.5</v>
      </c>
      <c r="P107" s="225">
        <v>150.5</v>
      </c>
      <c r="Q107" s="225">
        <v>1460.1</v>
      </c>
      <c r="R107" s="225">
        <v>357.52</v>
      </c>
      <c r="S107" s="218">
        <f t="shared" si="32"/>
        <v>2099.62</v>
      </c>
      <c r="T107" s="218">
        <f t="shared" si="33"/>
        <v>161.9</v>
      </c>
      <c r="U107" s="218">
        <f t="shared" si="34"/>
        <v>2643.9199999999996</v>
      </c>
      <c r="V107" s="225">
        <v>1944</v>
      </c>
      <c r="W107" s="225">
        <v>13054</v>
      </c>
      <c r="X107" s="225"/>
      <c r="Y107" s="225"/>
      <c r="Z107" s="307" t="s">
        <v>128</v>
      </c>
      <c r="AA107" s="307" t="s">
        <v>129</v>
      </c>
      <c r="AB107" s="221" t="s">
        <v>130</v>
      </c>
      <c r="AC107" s="221" t="s">
        <v>131</v>
      </c>
      <c r="AD107" s="307" t="s">
        <v>109</v>
      </c>
      <c r="AE107" s="225"/>
      <c r="AF107" s="225">
        <v>1243.5999999999999</v>
      </c>
      <c r="AG107" s="221">
        <v>0</v>
      </c>
      <c r="AH107" s="225"/>
      <c r="AI107" s="225" t="s">
        <v>161</v>
      </c>
      <c r="AJ107" s="225" t="s">
        <v>133</v>
      </c>
      <c r="AK107" s="225" t="s">
        <v>157</v>
      </c>
      <c r="AL107" s="218" t="s">
        <v>158</v>
      </c>
      <c r="AM107" s="225">
        <v>2731</v>
      </c>
      <c r="AN107" s="227">
        <v>740</v>
      </c>
      <c r="AO107" s="227"/>
      <c r="AP107" s="227">
        <v>54</v>
      </c>
      <c r="AQ107" s="227"/>
      <c r="AR107" s="227">
        <v>768</v>
      </c>
      <c r="AS107" s="227"/>
      <c r="AT107" s="227">
        <v>287</v>
      </c>
      <c r="AU107" s="227">
        <f>AN39:AN111+AO39:AO111+AP39:AP111+AQ39:AQ111+AR39:AR111+AS39:AS111+AT39:AT111</f>
        <v>1849</v>
      </c>
      <c r="AV107" s="225">
        <v>36</v>
      </c>
      <c r="AW107" s="221" t="s">
        <v>149</v>
      </c>
      <c r="AX107" s="221" t="s">
        <v>131</v>
      </c>
      <c r="AY107" s="221" t="s">
        <v>137</v>
      </c>
      <c r="AZ107" s="295">
        <v>70</v>
      </c>
      <c r="BA107" s="221"/>
      <c r="BB107" s="221">
        <v>8</v>
      </c>
      <c r="BC107" s="221">
        <v>10</v>
      </c>
      <c r="BD107" s="295">
        <v>2</v>
      </c>
      <c r="BE107" s="295"/>
      <c r="BF107" s="221">
        <f>I107+J107+K107</f>
        <v>161.9</v>
      </c>
      <c r="BG107" s="221">
        <v>0</v>
      </c>
      <c r="BH107" s="221">
        <v>0</v>
      </c>
      <c r="BI107" s="221">
        <v>0</v>
      </c>
      <c r="BJ107" s="221">
        <v>0</v>
      </c>
      <c r="BK107" s="295">
        <v>380.2</v>
      </c>
      <c r="BL107" s="226">
        <v>882</v>
      </c>
      <c r="BM107" s="221">
        <v>8.25</v>
      </c>
    </row>
    <row r="108" spans="1:65" ht="9.9499999999999993" customHeight="1">
      <c r="A108" s="60">
        <v>48</v>
      </c>
      <c r="B108" s="60" t="s">
        <v>162</v>
      </c>
      <c r="C108" s="276">
        <v>5</v>
      </c>
      <c r="D108" s="206">
        <v>1968</v>
      </c>
      <c r="E108" s="206">
        <v>5</v>
      </c>
      <c r="F108" s="206">
        <v>4</v>
      </c>
      <c r="G108" s="206">
        <v>69</v>
      </c>
      <c r="H108" s="206">
        <v>0</v>
      </c>
      <c r="I108" s="225">
        <v>273</v>
      </c>
      <c r="J108" s="221">
        <v>0</v>
      </c>
      <c r="K108" s="221">
        <v>0</v>
      </c>
      <c r="L108" s="225">
        <v>747.8</v>
      </c>
      <c r="M108" s="225">
        <v>747.8</v>
      </c>
      <c r="N108" s="221">
        <v>0</v>
      </c>
      <c r="O108" s="221">
        <v>0</v>
      </c>
      <c r="P108" s="221">
        <v>0</v>
      </c>
      <c r="Q108" s="225">
        <v>3092.5</v>
      </c>
      <c r="R108" s="225">
        <v>40.299999999999997</v>
      </c>
      <c r="S108" s="218">
        <f t="shared" si="32"/>
        <v>3132.8</v>
      </c>
      <c r="T108" s="218">
        <f t="shared" si="33"/>
        <v>273</v>
      </c>
      <c r="U108" s="218">
        <f t="shared" si="34"/>
        <v>4153.6000000000004</v>
      </c>
      <c r="V108" s="225">
        <v>3126.5</v>
      </c>
      <c r="W108" s="225">
        <v>15756</v>
      </c>
      <c r="X108" s="225">
        <v>17.7</v>
      </c>
      <c r="Y108" s="225"/>
      <c r="Z108" s="307" t="s">
        <v>128</v>
      </c>
      <c r="AA108" s="307" t="s">
        <v>129</v>
      </c>
      <c r="AB108" s="221" t="s">
        <v>130</v>
      </c>
      <c r="AC108" s="221" t="s">
        <v>131</v>
      </c>
      <c r="AD108" s="325" t="s">
        <v>109</v>
      </c>
      <c r="AE108" s="225">
        <v>1017</v>
      </c>
      <c r="AF108" s="225"/>
      <c r="AG108" s="221">
        <v>0</v>
      </c>
      <c r="AH108" s="225"/>
      <c r="AI108" s="225" t="s">
        <v>161</v>
      </c>
      <c r="AJ108" s="225" t="s">
        <v>133</v>
      </c>
      <c r="AK108" s="225" t="s">
        <v>134</v>
      </c>
      <c r="AL108" s="218" t="s">
        <v>158</v>
      </c>
      <c r="AM108" s="225">
        <v>2636</v>
      </c>
      <c r="AN108" s="225">
        <v>385</v>
      </c>
      <c r="AO108" s="225">
        <v>34</v>
      </c>
      <c r="AP108" s="225">
        <v>167</v>
      </c>
      <c r="AQ108" s="225">
        <v>358</v>
      </c>
      <c r="AR108" s="225">
        <v>244</v>
      </c>
      <c r="AS108" s="225">
        <v>566</v>
      </c>
      <c r="AT108" s="225"/>
      <c r="AU108" s="225">
        <f>AN108:AN174+AO108:AO174+AP108:AP174+AQ108:AQ174+AR108:AR174+AS108:AS174+AT108:AT174</f>
        <v>1754</v>
      </c>
      <c r="AV108" s="225">
        <v>156</v>
      </c>
      <c r="AW108" s="221" t="s">
        <v>136</v>
      </c>
      <c r="AX108" s="221" t="s">
        <v>131</v>
      </c>
      <c r="AY108" s="221" t="s">
        <v>137</v>
      </c>
      <c r="AZ108" s="295">
        <v>210</v>
      </c>
      <c r="BA108" s="221">
        <v>15</v>
      </c>
      <c r="BB108" s="221">
        <v>30</v>
      </c>
      <c r="BC108" s="221">
        <v>25</v>
      </c>
      <c r="BD108" s="295"/>
      <c r="BE108" s="295"/>
      <c r="BF108" s="221">
        <f>I108+J108+K108</f>
        <v>273</v>
      </c>
      <c r="BG108" s="221">
        <v>0</v>
      </c>
      <c r="BH108" s="221">
        <v>0</v>
      </c>
      <c r="BI108" s="221">
        <v>0</v>
      </c>
      <c r="BJ108" s="221">
        <v>0</v>
      </c>
      <c r="BK108" s="226">
        <v>747.8</v>
      </c>
      <c r="BL108" s="226">
        <v>0</v>
      </c>
      <c r="BM108" s="221">
        <v>8.36</v>
      </c>
    </row>
    <row r="109" spans="1:65" ht="9.9499999999999993" customHeight="1">
      <c r="A109" s="60">
        <v>49</v>
      </c>
      <c r="B109" s="60" t="s">
        <v>162</v>
      </c>
      <c r="C109" s="276">
        <v>7</v>
      </c>
      <c r="D109" s="206">
        <v>2018</v>
      </c>
      <c r="E109" s="206">
        <v>10</v>
      </c>
      <c r="F109" s="206">
        <v>1</v>
      </c>
      <c r="G109" s="206">
        <v>65</v>
      </c>
      <c r="H109" s="206">
        <v>1</v>
      </c>
      <c r="I109" s="225">
        <v>314.7</v>
      </c>
      <c r="J109" s="221">
        <v>1038.0999999999999</v>
      </c>
      <c r="K109" s="221">
        <v>4.8</v>
      </c>
      <c r="L109" s="225">
        <f>M109+O109</f>
        <v>358.5</v>
      </c>
      <c r="M109" s="225">
        <v>44.3</v>
      </c>
      <c r="N109" s="221">
        <v>0</v>
      </c>
      <c r="O109" s="221">
        <v>314.2</v>
      </c>
      <c r="P109" s="221">
        <v>0</v>
      </c>
      <c r="Q109" s="225">
        <v>3477.3</v>
      </c>
      <c r="R109" s="225">
        <v>129.9</v>
      </c>
      <c r="S109" s="218">
        <f t="shared" si="32"/>
        <v>3921.4</v>
      </c>
      <c r="T109" s="218">
        <f t="shared" si="33"/>
        <v>1357.6</v>
      </c>
      <c r="U109" s="218">
        <f t="shared" si="34"/>
        <v>5323.2999999999993</v>
      </c>
      <c r="V109" s="225"/>
      <c r="W109" s="225">
        <v>15032</v>
      </c>
      <c r="X109" s="225">
        <v>27.7</v>
      </c>
      <c r="Y109" s="225"/>
      <c r="Z109" s="307" t="s">
        <v>128</v>
      </c>
      <c r="AA109" s="307" t="s">
        <v>129</v>
      </c>
      <c r="AB109" s="221" t="s">
        <v>130</v>
      </c>
      <c r="AC109" s="221" t="s">
        <v>131</v>
      </c>
      <c r="AD109" s="307" t="s">
        <v>109</v>
      </c>
      <c r="AE109" s="225">
        <v>476</v>
      </c>
      <c r="AF109" s="225"/>
      <c r="AG109" s="225"/>
      <c r="AH109" s="225"/>
      <c r="AI109" s="225" t="s">
        <v>161</v>
      </c>
      <c r="AJ109" s="225" t="s">
        <v>133</v>
      </c>
      <c r="AK109" s="225" t="s">
        <v>206</v>
      </c>
      <c r="AL109" s="218" t="s">
        <v>135</v>
      </c>
      <c r="AM109" s="225">
        <v>3921.4</v>
      </c>
      <c r="AN109" s="225"/>
      <c r="AO109" s="225"/>
      <c r="AP109" s="225"/>
      <c r="AQ109" s="225"/>
      <c r="AR109" s="225"/>
      <c r="AS109" s="225"/>
      <c r="AT109" s="225"/>
      <c r="AU109" s="227"/>
      <c r="AV109" s="225"/>
      <c r="AW109" s="221" t="s">
        <v>136</v>
      </c>
      <c r="AX109" s="221" t="s">
        <v>176</v>
      </c>
      <c r="AY109" s="221" t="s">
        <v>137</v>
      </c>
      <c r="AZ109" s="295"/>
      <c r="BA109" s="221">
        <v>53</v>
      </c>
      <c r="BB109" s="221">
        <v>10</v>
      </c>
      <c r="BC109" s="221">
        <v>2</v>
      </c>
      <c r="BD109" s="295"/>
      <c r="BE109" s="295"/>
      <c r="BF109" s="221">
        <f>I109+J109+K109</f>
        <v>1357.6</v>
      </c>
      <c r="BG109" s="221">
        <v>0</v>
      </c>
      <c r="BH109" s="221">
        <v>0</v>
      </c>
      <c r="BI109" s="221">
        <v>0</v>
      </c>
      <c r="BJ109" s="221">
        <v>0</v>
      </c>
      <c r="BK109" s="226">
        <v>44.3</v>
      </c>
      <c r="BL109" s="226">
        <v>0</v>
      </c>
      <c r="BM109" s="221">
        <v>5.4</v>
      </c>
    </row>
    <row r="110" spans="1:65" ht="9.9499999999999993" customHeight="1">
      <c r="A110" s="60">
        <v>50</v>
      </c>
      <c r="B110" s="60" t="s">
        <v>162</v>
      </c>
      <c r="C110" s="276">
        <v>8</v>
      </c>
      <c r="D110" s="206">
        <v>1959</v>
      </c>
      <c r="E110" s="206">
        <v>4</v>
      </c>
      <c r="F110" s="206">
        <v>4</v>
      </c>
      <c r="G110" s="206">
        <v>52</v>
      </c>
      <c r="H110" s="206">
        <v>0</v>
      </c>
      <c r="I110" s="225">
        <v>384.8</v>
      </c>
      <c r="J110" s="221">
        <v>0</v>
      </c>
      <c r="K110" s="221">
        <v>0</v>
      </c>
      <c r="L110" s="225">
        <v>1102.7</v>
      </c>
      <c r="M110" s="225">
        <v>1102.7</v>
      </c>
      <c r="N110" s="221">
        <v>0</v>
      </c>
      <c r="O110" s="221">
        <v>0</v>
      </c>
      <c r="P110" s="221">
        <v>0</v>
      </c>
      <c r="Q110" s="225">
        <v>3575.6</v>
      </c>
      <c r="R110" s="225">
        <v>516.1</v>
      </c>
      <c r="S110" s="218">
        <f t="shared" si="32"/>
        <v>4091.7</v>
      </c>
      <c r="T110" s="218">
        <f t="shared" si="33"/>
        <v>384.8</v>
      </c>
      <c r="U110" s="218">
        <f t="shared" si="34"/>
        <v>5579.2000000000007</v>
      </c>
      <c r="V110" s="225">
        <v>4070</v>
      </c>
      <c r="W110" s="225">
        <v>24790</v>
      </c>
      <c r="X110" s="225"/>
      <c r="Y110" s="225"/>
      <c r="Z110" s="307" t="s">
        <v>128</v>
      </c>
      <c r="AA110" s="307" t="s">
        <v>129</v>
      </c>
      <c r="AB110" s="221" t="s">
        <v>130</v>
      </c>
      <c r="AC110" s="221" t="s">
        <v>131</v>
      </c>
      <c r="AD110" s="307" t="s">
        <v>109</v>
      </c>
      <c r="AE110" s="225"/>
      <c r="AF110" s="225">
        <v>2114.4</v>
      </c>
      <c r="AG110" s="221">
        <v>0</v>
      </c>
      <c r="AH110" s="225"/>
      <c r="AI110" s="225" t="s">
        <v>161</v>
      </c>
      <c r="AJ110" s="225" t="s">
        <v>145</v>
      </c>
      <c r="AK110" s="225" t="s">
        <v>157</v>
      </c>
      <c r="AL110" s="221" t="s">
        <v>158</v>
      </c>
      <c r="AM110" s="225">
        <v>3527</v>
      </c>
      <c r="AN110" s="225">
        <v>693</v>
      </c>
      <c r="AO110" s="225">
        <v>0</v>
      </c>
      <c r="AP110" s="225">
        <v>232</v>
      </c>
      <c r="AQ110" s="225">
        <v>679.8</v>
      </c>
      <c r="AR110" s="225">
        <v>56</v>
      </c>
      <c r="AS110" s="225">
        <v>0</v>
      </c>
      <c r="AT110" s="225">
        <v>408</v>
      </c>
      <c r="AU110" s="227">
        <f>AN110+AO110+AP110+AQ110+AR110+AS110+AT110</f>
        <v>2068.8000000000002</v>
      </c>
      <c r="AV110" s="225">
        <v>90</v>
      </c>
      <c r="AW110" s="221" t="s">
        <v>149</v>
      </c>
      <c r="AX110" s="221" t="s">
        <v>131</v>
      </c>
      <c r="AY110" s="221" t="s">
        <v>137</v>
      </c>
      <c r="AZ110" s="295">
        <v>130</v>
      </c>
      <c r="BA110" s="221">
        <v>3</v>
      </c>
      <c r="BB110" s="221">
        <v>22</v>
      </c>
      <c r="BC110" s="221">
        <v>23</v>
      </c>
      <c r="BD110" s="295">
        <v>4</v>
      </c>
      <c r="BE110" s="295"/>
      <c r="BF110" s="221">
        <f>I110+J110+K110</f>
        <v>384.8</v>
      </c>
      <c r="BG110" s="221">
        <v>0</v>
      </c>
      <c r="BH110" s="221">
        <v>0</v>
      </c>
      <c r="BI110" s="221">
        <v>0</v>
      </c>
      <c r="BJ110" s="221">
        <v>0</v>
      </c>
      <c r="BK110" s="226">
        <v>1102.7</v>
      </c>
      <c r="BL110" s="226">
        <v>1458</v>
      </c>
      <c r="BM110" s="221">
        <v>9.7200000000000006</v>
      </c>
    </row>
    <row r="111" spans="1:65" ht="9.9499999999999993" customHeight="1">
      <c r="A111" s="60">
        <v>51</v>
      </c>
      <c r="B111" s="60" t="s">
        <v>162</v>
      </c>
      <c r="C111" s="276">
        <v>10</v>
      </c>
      <c r="D111" s="206">
        <v>1972</v>
      </c>
      <c r="E111" s="206">
        <v>5</v>
      </c>
      <c r="F111" s="206">
        <v>8</v>
      </c>
      <c r="G111" s="206">
        <v>118</v>
      </c>
      <c r="H111" s="206">
        <v>0</v>
      </c>
      <c r="I111" s="225">
        <v>570</v>
      </c>
      <c r="J111" s="221">
        <v>0</v>
      </c>
      <c r="K111" s="221">
        <v>0</v>
      </c>
      <c r="L111" s="225">
        <v>1129.8</v>
      </c>
      <c r="M111" s="225">
        <v>1129.8</v>
      </c>
      <c r="N111" s="221">
        <v>0</v>
      </c>
      <c r="O111" s="221">
        <v>0</v>
      </c>
      <c r="P111" s="221">
        <v>0</v>
      </c>
      <c r="Q111" s="225">
        <v>5703.3</v>
      </c>
      <c r="R111" s="225">
        <v>43.4</v>
      </c>
      <c r="S111" s="218">
        <f t="shared" si="32"/>
        <v>5746.7</v>
      </c>
      <c r="T111" s="218">
        <f t="shared" si="33"/>
        <v>570</v>
      </c>
      <c r="U111" s="218">
        <f t="shared" si="34"/>
        <v>7446.5</v>
      </c>
      <c r="V111" s="225">
        <v>5695.2</v>
      </c>
      <c r="W111" s="225">
        <v>23184</v>
      </c>
      <c r="X111" s="225" t="s">
        <v>188</v>
      </c>
      <c r="Y111" s="225"/>
      <c r="Z111" s="307" t="s">
        <v>128</v>
      </c>
      <c r="AA111" s="307" t="s">
        <v>129</v>
      </c>
      <c r="AB111" s="221" t="s">
        <v>130</v>
      </c>
      <c r="AC111" s="221" t="s">
        <v>131</v>
      </c>
      <c r="AD111" s="307" t="s">
        <v>109</v>
      </c>
      <c r="AE111" s="225">
        <v>1460</v>
      </c>
      <c r="AF111" s="221">
        <v>0</v>
      </c>
      <c r="AG111" s="221">
        <v>0</v>
      </c>
      <c r="AH111" s="221">
        <v>0</v>
      </c>
      <c r="AI111" s="225" t="s">
        <v>132</v>
      </c>
      <c r="AJ111" s="225" t="s">
        <v>133</v>
      </c>
      <c r="AK111" s="225" t="s">
        <v>134</v>
      </c>
      <c r="AL111" s="221" t="s">
        <v>158</v>
      </c>
      <c r="AM111" s="225">
        <v>4341</v>
      </c>
      <c r="AN111" s="225">
        <v>586</v>
      </c>
      <c r="AO111" s="225">
        <v>96</v>
      </c>
      <c r="AP111" s="225">
        <v>243</v>
      </c>
      <c r="AQ111" s="225"/>
      <c r="AR111" s="225">
        <v>1266</v>
      </c>
      <c r="AS111" s="225">
        <v>360</v>
      </c>
      <c r="AT111" s="225">
        <v>350</v>
      </c>
      <c r="AU111" s="225">
        <f>AN111:AN161+AO111:AO161+AP111:AP161+AQ111:AQ161+AR111:AR161+AS111:AS161+AT111:AT161</f>
        <v>2901</v>
      </c>
      <c r="AV111" s="225">
        <v>252</v>
      </c>
      <c r="AW111" s="221" t="s">
        <v>136</v>
      </c>
      <c r="AX111" s="221" t="s">
        <v>131</v>
      </c>
      <c r="AY111" s="221" t="s">
        <v>137</v>
      </c>
      <c r="AZ111" s="295">
        <v>568</v>
      </c>
      <c r="BA111" s="221">
        <v>19</v>
      </c>
      <c r="BB111" s="221">
        <v>48</v>
      </c>
      <c r="BC111" s="221">
        <v>41</v>
      </c>
      <c r="BD111" s="295">
        <v>10</v>
      </c>
      <c r="BE111" s="295"/>
      <c r="BF111" s="221">
        <f>I111+J111+K111</f>
        <v>570</v>
      </c>
      <c r="BG111" s="221">
        <v>0</v>
      </c>
      <c r="BH111" s="221">
        <v>0</v>
      </c>
      <c r="BI111" s="221">
        <v>0</v>
      </c>
      <c r="BJ111" s="221">
        <v>0</v>
      </c>
      <c r="BK111" s="226">
        <v>1129.8</v>
      </c>
      <c r="BL111" s="226">
        <v>0</v>
      </c>
      <c r="BM111" s="221">
        <v>15.84</v>
      </c>
    </row>
    <row r="112" spans="1:65" ht="9.9499999999999993" customHeight="1">
      <c r="A112" s="60">
        <v>52</v>
      </c>
      <c r="B112" s="60" t="s">
        <v>162</v>
      </c>
      <c r="C112" s="276">
        <v>12</v>
      </c>
      <c r="D112" s="206">
        <v>1968</v>
      </c>
      <c r="E112" s="206">
        <v>5</v>
      </c>
      <c r="F112" s="206">
        <v>4</v>
      </c>
      <c r="G112" s="206">
        <v>78</v>
      </c>
      <c r="H112" s="206">
        <v>0</v>
      </c>
      <c r="I112" s="225">
        <v>246.5</v>
      </c>
      <c r="J112" s="221">
        <v>0</v>
      </c>
      <c r="K112" s="221">
        <v>0</v>
      </c>
      <c r="L112" s="225">
        <v>702.8</v>
      </c>
      <c r="M112" s="225">
        <v>702.8</v>
      </c>
      <c r="N112" s="221">
        <v>0</v>
      </c>
      <c r="O112" s="221">
        <v>0</v>
      </c>
      <c r="P112" s="221">
        <v>0</v>
      </c>
      <c r="Q112" s="225">
        <v>3088</v>
      </c>
      <c r="R112" s="225">
        <v>92.9</v>
      </c>
      <c r="S112" s="218">
        <f t="shared" si="32"/>
        <v>3180.9</v>
      </c>
      <c r="T112" s="218">
        <f t="shared" si="33"/>
        <v>246.5</v>
      </c>
      <c r="U112" s="218">
        <f t="shared" si="34"/>
        <v>4130.2</v>
      </c>
      <c r="V112" s="225">
        <v>3173.8</v>
      </c>
      <c r="W112" s="225">
        <v>3211.9</v>
      </c>
      <c r="X112" s="225" t="s">
        <v>188</v>
      </c>
      <c r="Y112" s="225"/>
      <c r="Z112" s="307" t="s">
        <v>128</v>
      </c>
      <c r="AA112" s="307" t="s">
        <v>129</v>
      </c>
      <c r="AB112" s="221" t="s">
        <v>130</v>
      </c>
      <c r="AC112" s="221" t="s">
        <v>131</v>
      </c>
      <c r="AD112" s="307" t="s">
        <v>109</v>
      </c>
      <c r="AE112" s="225"/>
      <c r="AF112" s="221">
        <v>0</v>
      </c>
      <c r="AG112" s="221">
        <v>0</v>
      </c>
      <c r="AH112" s="225">
        <v>1257.4000000000001</v>
      </c>
      <c r="AI112" s="225" t="s">
        <v>161</v>
      </c>
      <c r="AJ112" s="225" t="s">
        <v>133</v>
      </c>
      <c r="AK112" s="225" t="s">
        <v>166</v>
      </c>
      <c r="AL112" s="221" t="s">
        <v>158</v>
      </c>
      <c r="AM112" s="225">
        <v>2976</v>
      </c>
      <c r="AN112" s="225">
        <v>324</v>
      </c>
      <c r="AO112" s="225">
        <v>80</v>
      </c>
      <c r="AP112" s="225">
        <v>222</v>
      </c>
      <c r="AQ112" s="225"/>
      <c r="AR112" s="225">
        <v>874</v>
      </c>
      <c r="AS112" s="225"/>
      <c r="AT112" s="225">
        <v>584.20000000000005</v>
      </c>
      <c r="AU112" s="225">
        <f>AN112:AN162+AO112:AO162+AP112:AP162+AQ112:AQ162+AR112:AR162+AS112:AS162+AT112:AT162</f>
        <v>2084.1999999999998</v>
      </c>
      <c r="AV112" s="225">
        <v>110</v>
      </c>
      <c r="AW112" s="221" t="s">
        <v>136</v>
      </c>
      <c r="AX112" s="221" t="s">
        <v>131</v>
      </c>
      <c r="AY112" s="221" t="s">
        <v>137</v>
      </c>
      <c r="AZ112" s="295">
        <v>120</v>
      </c>
      <c r="BA112" s="221">
        <v>20</v>
      </c>
      <c r="BB112" s="221">
        <v>58</v>
      </c>
      <c r="BC112" s="221">
        <v>1</v>
      </c>
      <c r="BD112" s="295"/>
      <c r="BE112" s="295"/>
      <c r="BF112" s="221">
        <f>I112+J112+K112</f>
        <v>246.5</v>
      </c>
      <c r="BG112" s="221">
        <v>0</v>
      </c>
      <c r="BH112" s="221">
        <v>0</v>
      </c>
      <c r="BI112" s="221">
        <v>0</v>
      </c>
      <c r="BJ112" s="221">
        <v>0</v>
      </c>
      <c r="BK112" s="226">
        <v>702.8</v>
      </c>
      <c r="BL112" s="226">
        <v>891</v>
      </c>
      <c r="BM112" s="221">
        <v>8.8000000000000007</v>
      </c>
    </row>
    <row r="113" spans="1:65" ht="9.9499999999999993" customHeight="1">
      <c r="A113" s="60">
        <v>53</v>
      </c>
      <c r="B113" s="60" t="s">
        <v>162</v>
      </c>
      <c r="C113" s="276">
        <v>14</v>
      </c>
      <c r="D113" s="206">
        <v>1976</v>
      </c>
      <c r="E113" s="206">
        <v>5</v>
      </c>
      <c r="F113" s="206">
        <v>4</v>
      </c>
      <c r="G113" s="206">
        <v>66</v>
      </c>
      <c r="H113" s="206">
        <v>0</v>
      </c>
      <c r="I113" s="225">
        <v>275.60000000000002</v>
      </c>
      <c r="J113" s="221">
        <v>0</v>
      </c>
      <c r="K113" s="221">
        <v>0</v>
      </c>
      <c r="L113" s="225">
        <v>707.2</v>
      </c>
      <c r="M113" s="221">
        <v>707.2</v>
      </c>
      <c r="N113" s="221">
        <v>0</v>
      </c>
      <c r="O113" s="221">
        <v>0</v>
      </c>
      <c r="P113" s="221">
        <v>0</v>
      </c>
      <c r="Q113" s="225">
        <v>3141.8</v>
      </c>
      <c r="R113" s="225">
        <v>221.9</v>
      </c>
      <c r="S113" s="218">
        <f t="shared" si="32"/>
        <v>3363.7000000000003</v>
      </c>
      <c r="T113" s="218">
        <f t="shared" si="33"/>
        <v>275.60000000000002</v>
      </c>
      <c r="U113" s="218">
        <f t="shared" si="34"/>
        <v>4346.5</v>
      </c>
      <c r="V113" s="225">
        <v>3371.2</v>
      </c>
      <c r="W113" s="225">
        <v>15210</v>
      </c>
      <c r="X113" s="225">
        <v>17.7</v>
      </c>
      <c r="Y113" s="225"/>
      <c r="Z113" s="307" t="s">
        <v>128</v>
      </c>
      <c r="AA113" s="307" t="s">
        <v>129</v>
      </c>
      <c r="AB113" s="221" t="s">
        <v>130</v>
      </c>
      <c r="AC113" s="221" t="s">
        <v>131</v>
      </c>
      <c r="AD113" s="307" t="s">
        <v>109</v>
      </c>
      <c r="AE113" s="225">
        <v>955.7</v>
      </c>
      <c r="AF113" s="221">
        <v>0</v>
      </c>
      <c r="AG113" s="221">
        <v>0</v>
      </c>
      <c r="AH113" s="221">
        <v>0</v>
      </c>
      <c r="AI113" s="225" t="s">
        <v>161</v>
      </c>
      <c r="AJ113" s="225" t="s">
        <v>133</v>
      </c>
      <c r="AK113" s="225" t="s">
        <v>134</v>
      </c>
      <c r="AL113" s="221" t="s">
        <v>158</v>
      </c>
      <c r="AM113" s="225">
        <v>2914</v>
      </c>
      <c r="AN113" s="225">
        <v>360</v>
      </c>
      <c r="AO113" s="225">
        <v>184.5</v>
      </c>
      <c r="AP113" s="225">
        <v>274</v>
      </c>
      <c r="AQ113" s="225"/>
      <c r="AR113" s="225">
        <v>887</v>
      </c>
      <c r="AS113" s="225"/>
      <c r="AT113" s="225">
        <v>266</v>
      </c>
      <c r="AU113" s="225">
        <f>AN113:AN163+AO113:AO163+AP113:AP163+AQ113:AQ163+AR113:AR163+AS113:AS163+AT113:AT163</f>
        <v>1971.5</v>
      </c>
      <c r="AV113" s="225">
        <v>138</v>
      </c>
      <c r="AW113" s="221" t="s">
        <v>136</v>
      </c>
      <c r="AX113" s="221" t="s">
        <v>131</v>
      </c>
      <c r="AY113" s="221" t="s">
        <v>137</v>
      </c>
      <c r="AZ113" s="295">
        <v>130</v>
      </c>
      <c r="BA113" s="221">
        <v>10</v>
      </c>
      <c r="BB113" s="221">
        <v>30</v>
      </c>
      <c r="BC113" s="221">
        <v>18</v>
      </c>
      <c r="BD113" s="295">
        <v>8</v>
      </c>
      <c r="BE113" s="295"/>
      <c r="BF113" s="221">
        <f>I113+J113+K113</f>
        <v>275.60000000000002</v>
      </c>
      <c r="BG113" s="221">
        <v>0</v>
      </c>
      <c r="BH113" s="221">
        <v>0</v>
      </c>
      <c r="BI113" s="221">
        <v>0</v>
      </c>
      <c r="BJ113" s="221">
        <v>0</v>
      </c>
      <c r="BK113" s="295">
        <v>707.2</v>
      </c>
      <c r="BL113" s="226">
        <v>707.2</v>
      </c>
      <c r="BM113" s="221">
        <v>6.4</v>
      </c>
    </row>
    <row r="114" spans="1:65" ht="9.9499999999999993" customHeight="1">
      <c r="A114" s="60">
        <v>54</v>
      </c>
      <c r="B114" s="60" t="s">
        <v>162</v>
      </c>
      <c r="C114" s="276" t="s">
        <v>189</v>
      </c>
      <c r="D114" s="206">
        <v>1981</v>
      </c>
      <c r="E114" s="206">
        <v>5</v>
      </c>
      <c r="F114" s="206">
        <v>2</v>
      </c>
      <c r="G114" s="206">
        <v>119</v>
      </c>
      <c r="H114" s="206">
        <v>0</v>
      </c>
      <c r="I114" s="225">
        <v>122</v>
      </c>
      <c r="J114" s="221">
        <v>312.5</v>
      </c>
      <c r="K114" s="221">
        <v>0</v>
      </c>
      <c r="L114" s="225">
        <v>961</v>
      </c>
      <c r="M114" s="221">
        <v>566</v>
      </c>
      <c r="N114" s="225">
        <v>0</v>
      </c>
      <c r="O114" s="221">
        <v>395</v>
      </c>
      <c r="P114" s="221"/>
      <c r="Q114" s="225">
        <v>3191.3</v>
      </c>
      <c r="R114" s="225">
        <v>30.9</v>
      </c>
      <c r="S114" s="218">
        <f t="shared" si="32"/>
        <v>3617.2000000000003</v>
      </c>
      <c r="T114" s="218">
        <f t="shared" si="33"/>
        <v>434.5</v>
      </c>
      <c r="U114" s="218">
        <f t="shared" si="34"/>
        <v>4617.7</v>
      </c>
      <c r="V114" s="225">
        <v>3219</v>
      </c>
      <c r="W114" s="225">
        <v>16049</v>
      </c>
      <c r="X114" s="225"/>
      <c r="Y114" s="225"/>
      <c r="Z114" s="307" t="s">
        <v>128</v>
      </c>
      <c r="AA114" s="307" t="s">
        <v>129</v>
      </c>
      <c r="AB114" s="221" t="s">
        <v>130</v>
      </c>
      <c r="AC114" s="221" t="s">
        <v>131</v>
      </c>
      <c r="AD114" s="307" t="s">
        <v>109</v>
      </c>
      <c r="AE114" s="225">
        <v>974.5</v>
      </c>
      <c r="AF114" s="221">
        <v>0</v>
      </c>
      <c r="AG114" s="221">
        <v>0</v>
      </c>
      <c r="AH114" s="221">
        <v>0</v>
      </c>
      <c r="AI114" s="225" t="s">
        <v>161</v>
      </c>
      <c r="AJ114" s="225" t="s">
        <v>133</v>
      </c>
      <c r="AK114" s="225" t="s">
        <v>134</v>
      </c>
      <c r="AL114" s="221" t="s">
        <v>158</v>
      </c>
      <c r="AM114" s="225">
        <v>3182</v>
      </c>
      <c r="AN114" s="225">
        <v>340</v>
      </c>
      <c r="AO114" s="225">
        <v>24</v>
      </c>
      <c r="AP114" s="225">
        <v>283</v>
      </c>
      <c r="AQ114" s="225">
        <v>100</v>
      </c>
      <c r="AR114" s="225">
        <v>1354</v>
      </c>
      <c r="AS114" s="225"/>
      <c r="AT114" s="225">
        <v>120</v>
      </c>
      <c r="AU114" s="225">
        <f>AN114:AN164+AO114:AO164+AP114:AP164+AQ114:AQ164+AR114:AR164+AS114:AS164+AT114:AT164</f>
        <v>2221</v>
      </c>
      <c r="AV114" s="225">
        <v>160</v>
      </c>
      <c r="AW114" s="221" t="s">
        <v>136</v>
      </c>
      <c r="AX114" s="221" t="s">
        <v>131</v>
      </c>
      <c r="AY114" s="221" t="s">
        <v>137</v>
      </c>
      <c r="AZ114" s="295">
        <v>300</v>
      </c>
      <c r="BA114" s="221">
        <v>119</v>
      </c>
      <c r="BB114" s="221"/>
      <c r="BC114" s="221"/>
      <c r="BD114" s="295"/>
      <c r="BE114" s="295"/>
      <c r="BF114" s="221">
        <f>I114+J114+K114</f>
        <v>434.5</v>
      </c>
      <c r="BG114" s="221">
        <v>0</v>
      </c>
      <c r="BH114" s="221">
        <v>0</v>
      </c>
      <c r="BI114" s="221">
        <v>0</v>
      </c>
      <c r="BJ114" s="221">
        <v>0</v>
      </c>
      <c r="BK114" s="295">
        <v>573.95000000000005</v>
      </c>
      <c r="BL114" s="226">
        <v>0</v>
      </c>
      <c r="BM114" s="221">
        <v>0</v>
      </c>
    </row>
    <row r="115" spans="1:65" ht="9.9499999999999993" customHeight="1">
      <c r="A115" s="60">
        <v>55</v>
      </c>
      <c r="B115" s="60" t="s">
        <v>164</v>
      </c>
      <c r="C115" s="276">
        <v>8</v>
      </c>
      <c r="D115" s="206">
        <v>1985</v>
      </c>
      <c r="E115" s="206">
        <v>2</v>
      </c>
      <c r="F115" s="206">
        <v>2</v>
      </c>
      <c r="G115" s="206">
        <v>8</v>
      </c>
      <c r="H115" s="206">
        <v>0</v>
      </c>
      <c r="I115" s="225">
        <v>30.6</v>
      </c>
      <c r="J115" s="221">
        <v>0</v>
      </c>
      <c r="K115" s="221">
        <v>0</v>
      </c>
      <c r="L115" s="225">
        <v>313.3</v>
      </c>
      <c r="M115" s="225">
        <v>313.3</v>
      </c>
      <c r="N115" s="221">
        <v>0</v>
      </c>
      <c r="O115" s="221">
        <v>0</v>
      </c>
      <c r="P115" s="221">
        <v>0</v>
      </c>
      <c r="Q115" s="225">
        <v>571.4</v>
      </c>
      <c r="R115" s="225">
        <v>0</v>
      </c>
      <c r="S115" s="218">
        <f t="shared" si="32"/>
        <v>571.4</v>
      </c>
      <c r="T115" s="218">
        <f t="shared" si="33"/>
        <v>30.6</v>
      </c>
      <c r="U115" s="218">
        <f t="shared" si="34"/>
        <v>915.3</v>
      </c>
      <c r="V115" s="225">
        <v>567.79999999999995</v>
      </c>
      <c r="W115" s="225">
        <v>464</v>
      </c>
      <c r="X115" s="225"/>
      <c r="Y115" s="225"/>
      <c r="Z115" s="307" t="s">
        <v>128</v>
      </c>
      <c r="AA115" s="307" t="s">
        <v>129</v>
      </c>
      <c r="AB115" s="221" t="s">
        <v>130</v>
      </c>
      <c r="AC115" s="221" t="s">
        <v>131</v>
      </c>
      <c r="AD115" s="318" t="s">
        <v>109</v>
      </c>
      <c r="AE115" s="225"/>
      <c r="AF115" s="225">
        <v>512</v>
      </c>
      <c r="AG115" s="221">
        <v>0</v>
      </c>
      <c r="AH115" s="221">
        <v>0</v>
      </c>
      <c r="AI115" s="225" t="s">
        <v>165</v>
      </c>
      <c r="AJ115" s="225" t="s">
        <v>133</v>
      </c>
      <c r="AK115" s="225" t="s">
        <v>157</v>
      </c>
      <c r="AL115" s="218" t="s">
        <v>135</v>
      </c>
      <c r="AM115" s="225">
        <v>1442</v>
      </c>
      <c r="AN115" s="225">
        <v>220</v>
      </c>
      <c r="AO115" s="225">
        <v>12</v>
      </c>
      <c r="AP115" s="225">
        <v>40</v>
      </c>
      <c r="AQ115" s="225"/>
      <c r="AR115" s="225">
        <v>766.3</v>
      </c>
      <c r="AS115" s="225"/>
      <c r="AT115" s="225"/>
      <c r="AU115" s="225">
        <f>AN115:AN163+AO115:AO163+AP115:AP163+AQ115:AQ163+AR115:AR163+AS115:AS163+AT115:AT163</f>
        <v>1038.3</v>
      </c>
      <c r="AV115" s="225">
        <v>20</v>
      </c>
      <c r="AW115" s="221" t="s">
        <v>136</v>
      </c>
      <c r="AX115" s="221" t="s">
        <v>131</v>
      </c>
      <c r="AY115" s="221" t="s">
        <v>267</v>
      </c>
      <c r="AZ115" s="295">
        <v>400</v>
      </c>
      <c r="BA115" s="221"/>
      <c r="BB115" s="221"/>
      <c r="BC115" s="221">
        <v>4</v>
      </c>
      <c r="BD115" s="295">
        <v>4</v>
      </c>
      <c r="BE115" s="295"/>
      <c r="BF115" s="221">
        <f>I115+J115+K115</f>
        <v>30.6</v>
      </c>
      <c r="BG115" s="221">
        <v>0</v>
      </c>
      <c r="BH115" s="221">
        <v>0</v>
      </c>
      <c r="BI115" s="221">
        <v>0</v>
      </c>
      <c r="BJ115" s="221">
        <v>0</v>
      </c>
      <c r="BK115" s="226">
        <v>313.3</v>
      </c>
      <c r="BL115" s="226">
        <v>410.2</v>
      </c>
      <c r="BM115" s="221">
        <v>3.24</v>
      </c>
    </row>
    <row r="116" spans="1:65" ht="9.9499999999999993" customHeight="1">
      <c r="A116" s="60">
        <v>56</v>
      </c>
      <c r="B116" s="55" t="s">
        <v>184</v>
      </c>
      <c r="C116" s="275">
        <v>1</v>
      </c>
      <c r="D116" s="204">
        <v>1983</v>
      </c>
      <c r="E116" s="204">
        <v>2</v>
      </c>
      <c r="F116" s="204">
        <v>3</v>
      </c>
      <c r="G116" s="204">
        <v>18</v>
      </c>
      <c r="H116" s="206">
        <v>0</v>
      </c>
      <c r="I116" s="221">
        <v>90.3</v>
      </c>
      <c r="J116" s="221">
        <v>0</v>
      </c>
      <c r="K116" s="221">
        <v>0</v>
      </c>
      <c r="L116" s="221">
        <v>428.7</v>
      </c>
      <c r="M116" s="221">
        <v>428.7</v>
      </c>
      <c r="N116" s="221">
        <v>0</v>
      </c>
      <c r="O116" s="221">
        <v>0</v>
      </c>
      <c r="P116" s="221">
        <v>0</v>
      </c>
      <c r="Q116" s="221">
        <v>783.6</v>
      </c>
      <c r="R116" s="225">
        <v>0</v>
      </c>
      <c r="S116" s="218">
        <f t="shared" si="32"/>
        <v>783.6</v>
      </c>
      <c r="T116" s="218">
        <f t="shared" si="33"/>
        <v>90.3</v>
      </c>
      <c r="U116" s="218">
        <f t="shared" si="34"/>
        <v>1302.5999999999999</v>
      </c>
      <c r="V116" s="221">
        <v>785.2</v>
      </c>
      <c r="W116" s="221">
        <v>2911</v>
      </c>
      <c r="X116" s="221"/>
      <c r="Y116" s="221"/>
      <c r="Z116" s="307" t="s">
        <v>128</v>
      </c>
      <c r="AA116" s="221" t="s">
        <v>129</v>
      </c>
      <c r="AB116" s="221" t="s">
        <v>130</v>
      </c>
      <c r="AC116" s="221" t="s">
        <v>131</v>
      </c>
      <c r="AD116" s="221" t="s">
        <v>109</v>
      </c>
      <c r="AE116" s="221">
        <v>552.1</v>
      </c>
      <c r="AF116" s="221"/>
      <c r="AG116" s="221"/>
      <c r="AH116" s="221"/>
      <c r="AI116" s="221" t="s">
        <v>185</v>
      </c>
      <c r="AJ116" s="221" t="s">
        <v>133</v>
      </c>
      <c r="AK116" s="225" t="s">
        <v>166</v>
      </c>
      <c r="AL116" s="218" t="s">
        <v>135</v>
      </c>
      <c r="AM116" s="221">
        <v>2359</v>
      </c>
      <c r="AN116" s="221">
        <v>360</v>
      </c>
      <c r="AO116" s="221">
        <v>50</v>
      </c>
      <c r="AP116" s="221">
        <v>90</v>
      </c>
      <c r="AQ116" s="221">
        <v>0</v>
      </c>
      <c r="AR116" s="221">
        <v>1187.0999999999999</v>
      </c>
      <c r="AS116" s="221">
        <v>170</v>
      </c>
      <c r="AT116" s="221">
        <v>0</v>
      </c>
      <c r="AU116" s="225">
        <f>AN116:AN171+AO116:AO171+AP116:AP171+AQ116:AQ171+AR116:AR171+AS116:AS171+AT116:AT171</f>
        <v>1857.1</v>
      </c>
      <c r="AV116" s="221">
        <v>44</v>
      </c>
      <c r="AW116" s="221" t="s">
        <v>136</v>
      </c>
      <c r="AX116" s="221" t="s">
        <v>176</v>
      </c>
      <c r="AY116" s="221" t="s">
        <v>137</v>
      </c>
      <c r="AZ116" s="295">
        <v>136</v>
      </c>
      <c r="BA116" s="221"/>
      <c r="BB116" s="221">
        <v>14</v>
      </c>
      <c r="BC116" s="221">
        <v>4</v>
      </c>
      <c r="BD116" s="295"/>
      <c r="BE116" s="295"/>
      <c r="BF116" s="221">
        <f>I116+J116+K116</f>
        <v>90.3</v>
      </c>
      <c r="BG116" s="221">
        <v>0</v>
      </c>
      <c r="BH116" s="221">
        <v>0</v>
      </c>
      <c r="BI116" s="221">
        <v>0</v>
      </c>
      <c r="BJ116" s="221">
        <v>0</v>
      </c>
      <c r="BK116" s="295">
        <v>428.7</v>
      </c>
      <c r="BL116" s="295">
        <v>501.9</v>
      </c>
      <c r="BM116" s="221">
        <v>4.2</v>
      </c>
    </row>
    <row r="117" spans="1:65" ht="9.9499999999999993" customHeight="1">
      <c r="A117" s="60">
        <v>57</v>
      </c>
      <c r="B117" s="55" t="s">
        <v>184</v>
      </c>
      <c r="C117" s="275">
        <v>2</v>
      </c>
      <c r="D117" s="204">
        <v>1983</v>
      </c>
      <c r="E117" s="204">
        <v>2</v>
      </c>
      <c r="F117" s="204">
        <v>3</v>
      </c>
      <c r="G117" s="204">
        <v>18</v>
      </c>
      <c r="H117" s="206">
        <v>0</v>
      </c>
      <c r="I117" s="221">
        <v>90.7</v>
      </c>
      <c r="J117" s="221">
        <v>0</v>
      </c>
      <c r="K117" s="221">
        <v>0</v>
      </c>
      <c r="L117" s="221">
        <v>428.7</v>
      </c>
      <c r="M117" s="221">
        <v>428.7</v>
      </c>
      <c r="N117" s="221">
        <v>0</v>
      </c>
      <c r="O117" s="221">
        <v>0</v>
      </c>
      <c r="P117" s="221">
        <v>0</v>
      </c>
      <c r="Q117" s="221">
        <v>787.4</v>
      </c>
      <c r="R117" s="225">
        <v>0</v>
      </c>
      <c r="S117" s="218">
        <f t="shared" si="32"/>
        <v>787.4</v>
      </c>
      <c r="T117" s="218">
        <f t="shared" si="33"/>
        <v>90.7</v>
      </c>
      <c r="U117" s="218">
        <f t="shared" si="34"/>
        <v>1306.8</v>
      </c>
      <c r="V117" s="221">
        <v>787.4</v>
      </c>
      <c r="W117" s="221">
        <v>3228</v>
      </c>
      <c r="X117" s="221">
        <v>6.3</v>
      </c>
      <c r="Y117" s="221"/>
      <c r="Z117" s="307" t="s">
        <v>128</v>
      </c>
      <c r="AA117" s="221" t="s">
        <v>129</v>
      </c>
      <c r="AB117" s="221" t="s">
        <v>130</v>
      </c>
      <c r="AC117" s="221" t="s">
        <v>131</v>
      </c>
      <c r="AD117" s="221" t="s">
        <v>109</v>
      </c>
      <c r="AE117" s="221">
        <v>552.1</v>
      </c>
      <c r="AF117" s="221"/>
      <c r="AG117" s="221"/>
      <c r="AH117" s="221"/>
      <c r="AI117" s="221" t="s">
        <v>185</v>
      </c>
      <c r="AJ117" s="221" t="s">
        <v>133</v>
      </c>
      <c r="AK117" s="225" t="s">
        <v>166</v>
      </c>
      <c r="AL117" s="218" t="s">
        <v>135</v>
      </c>
      <c r="AM117" s="221">
        <v>2661</v>
      </c>
      <c r="AN117" s="221">
        <v>360</v>
      </c>
      <c r="AO117" s="221">
        <v>50</v>
      </c>
      <c r="AP117" s="221">
        <v>90</v>
      </c>
      <c r="AQ117" s="221">
        <v>0</v>
      </c>
      <c r="AR117" s="221">
        <v>1478.6</v>
      </c>
      <c r="AS117" s="221">
        <v>170</v>
      </c>
      <c r="AT117" s="221">
        <v>0</v>
      </c>
      <c r="AU117" s="225">
        <f>AN117:AN172+AO117:AO172+AP117:AP172+AQ117:AQ172+AR117:AR172+AS117:AS172+AT117:AT172</f>
        <v>2148.6</v>
      </c>
      <c r="AV117" s="221">
        <v>27</v>
      </c>
      <c r="AW117" s="221" t="s">
        <v>136</v>
      </c>
      <c r="AX117" s="221" t="s">
        <v>176</v>
      </c>
      <c r="AY117" s="221" t="s">
        <v>137</v>
      </c>
      <c r="AZ117" s="295">
        <v>141</v>
      </c>
      <c r="BA117" s="221"/>
      <c r="BB117" s="221">
        <v>14</v>
      </c>
      <c r="BC117" s="221">
        <v>4</v>
      </c>
      <c r="BD117" s="295"/>
      <c r="BE117" s="295"/>
      <c r="BF117" s="221">
        <f>I117+J117+K117</f>
        <v>90.7</v>
      </c>
      <c r="BG117" s="221">
        <v>0</v>
      </c>
      <c r="BH117" s="221">
        <v>0</v>
      </c>
      <c r="BI117" s="221">
        <v>0</v>
      </c>
      <c r="BJ117" s="221">
        <v>0</v>
      </c>
      <c r="BK117" s="295">
        <v>428.7</v>
      </c>
      <c r="BL117" s="295">
        <v>512.4</v>
      </c>
      <c r="BM117" s="221">
        <v>4.2</v>
      </c>
    </row>
    <row r="118" spans="1:65" ht="9.9499999999999993" customHeight="1">
      <c r="A118" s="60">
        <v>58</v>
      </c>
      <c r="B118" s="55" t="s">
        <v>184</v>
      </c>
      <c r="C118" s="275">
        <v>3</v>
      </c>
      <c r="D118" s="204">
        <v>1989</v>
      </c>
      <c r="E118" s="204">
        <v>3</v>
      </c>
      <c r="F118" s="204">
        <v>3</v>
      </c>
      <c r="G118" s="204">
        <v>27</v>
      </c>
      <c r="H118" s="206">
        <v>0</v>
      </c>
      <c r="I118" s="221">
        <v>131.4</v>
      </c>
      <c r="J118" s="221">
        <v>0</v>
      </c>
      <c r="K118" s="221">
        <v>0</v>
      </c>
      <c r="L118" s="221">
        <v>428.7</v>
      </c>
      <c r="M118" s="221">
        <v>428.7</v>
      </c>
      <c r="N118" s="221">
        <v>0</v>
      </c>
      <c r="O118" s="221">
        <v>0</v>
      </c>
      <c r="P118" s="221">
        <v>0</v>
      </c>
      <c r="Q118" s="221">
        <v>1298.4000000000001</v>
      </c>
      <c r="R118" s="225">
        <v>0</v>
      </c>
      <c r="S118" s="218">
        <f t="shared" si="32"/>
        <v>1298.4000000000001</v>
      </c>
      <c r="T118" s="218">
        <f t="shared" si="33"/>
        <v>131.4</v>
      </c>
      <c r="U118" s="218">
        <f t="shared" si="34"/>
        <v>1858.5</v>
      </c>
      <c r="V118" s="221">
        <v>1249.5999999999999</v>
      </c>
      <c r="W118" s="221">
        <v>6147</v>
      </c>
      <c r="X118" s="221">
        <v>10.72</v>
      </c>
      <c r="Y118" s="221"/>
      <c r="Z118" s="307" t="s">
        <v>128</v>
      </c>
      <c r="AA118" s="322" t="s">
        <v>129</v>
      </c>
      <c r="AB118" s="221" t="s">
        <v>130</v>
      </c>
      <c r="AC118" s="221" t="s">
        <v>131</v>
      </c>
      <c r="AD118" s="221" t="s">
        <v>109</v>
      </c>
      <c r="AE118" s="221"/>
      <c r="AF118" s="221">
        <v>814.2</v>
      </c>
      <c r="AG118" s="221"/>
      <c r="AH118" s="221"/>
      <c r="AI118" s="221" t="s">
        <v>185</v>
      </c>
      <c r="AJ118" s="221" t="s">
        <v>133</v>
      </c>
      <c r="AK118" s="221" t="s">
        <v>157</v>
      </c>
      <c r="AL118" s="218" t="s">
        <v>135</v>
      </c>
      <c r="AM118" s="221">
        <v>1970</v>
      </c>
      <c r="AN118" s="221">
        <v>368</v>
      </c>
      <c r="AO118" s="221">
        <v>50</v>
      </c>
      <c r="AP118" s="221">
        <v>104</v>
      </c>
      <c r="AQ118" s="221">
        <v>0</v>
      </c>
      <c r="AR118" s="221">
        <v>709.6</v>
      </c>
      <c r="AS118" s="221">
        <v>165</v>
      </c>
      <c r="AT118" s="221">
        <v>0</v>
      </c>
      <c r="AU118" s="225">
        <f>AN118:AN173+AO118:AO173+AP118:AP173+AQ118:AQ173+AR118:AR173+AS118:AS173+AT118:AT173</f>
        <v>1396.6</v>
      </c>
      <c r="AV118" s="221">
        <v>59</v>
      </c>
      <c r="AW118" s="221" t="s">
        <v>136</v>
      </c>
      <c r="AX118" s="221" t="s">
        <v>176</v>
      </c>
      <c r="AY118" s="221" t="s">
        <v>137</v>
      </c>
      <c r="AZ118" s="295">
        <v>87</v>
      </c>
      <c r="BA118" s="221">
        <v>6</v>
      </c>
      <c r="BB118" s="221">
        <v>15</v>
      </c>
      <c r="BC118" s="221">
        <v>6</v>
      </c>
      <c r="BD118" s="295"/>
      <c r="BE118" s="295"/>
      <c r="BF118" s="221">
        <f>I118+J118+K118</f>
        <v>131.4</v>
      </c>
      <c r="BG118" s="221">
        <v>0</v>
      </c>
      <c r="BH118" s="221">
        <v>0</v>
      </c>
      <c r="BI118" s="221">
        <v>0</v>
      </c>
      <c r="BJ118" s="221">
        <v>0</v>
      </c>
      <c r="BK118" s="295">
        <v>428.7</v>
      </c>
      <c r="BL118" s="295">
        <v>573.4</v>
      </c>
      <c r="BM118" s="221">
        <v>4.4000000000000004</v>
      </c>
    </row>
    <row r="119" spans="1:65" ht="9.9499999999999993" customHeight="1">
      <c r="A119" s="60">
        <v>59</v>
      </c>
      <c r="B119" s="60" t="s">
        <v>200</v>
      </c>
      <c r="C119" s="276" t="s">
        <v>17</v>
      </c>
      <c r="D119" s="206">
        <v>2012</v>
      </c>
      <c r="E119" s="206">
        <v>3</v>
      </c>
      <c r="F119" s="206">
        <v>4</v>
      </c>
      <c r="G119" s="206">
        <v>45</v>
      </c>
      <c r="H119" s="206">
        <v>0</v>
      </c>
      <c r="I119" s="225">
        <v>247</v>
      </c>
      <c r="J119" s="221">
        <v>0</v>
      </c>
      <c r="K119" s="221">
        <v>0</v>
      </c>
      <c r="L119" s="225">
        <v>803.3</v>
      </c>
      <c r="M119" s="225">
        <v>803.3</v>
      </c>
      <c r="N119" s="221">
        <v>0</v>
      </c>
      <c r="O119" s="221">
        <v>0</v>
      </c>
      <c r="P119" s="225">
        <v>0</v>
      </c>
      <c r="Q119" s="225">
        <v>1785.9</v>
      </c>
      <c r="R119" s="225">
        <v>0</v>
      </c>
      <c r="S119" s="218">
        <f t="shared" si="32"/>
        <v>1785.9</v>
      </c>
      <c r="T119" s="218">
        <f t="shared" si="33"/>
        <v>247</v>
      </c>
      <c r="U119" s="218">
        <f t="shared" si="34"/>
        <v>2836.2</v>
      </c>
      <c r="V119" s="225">
        <v>2381.3000000000002</v>
      </c>
      <c r="W119" s="225">
        <v>9882</v>
      </c>
      <c r="X119" s="225">
        <v>11</v>
      </c>
      <c r="Y119" s="225"/>
      <c r="Z119" s="221" t="s">
        <v>128</v>
      </c>
      <c r="AA119" s="221" t="s">
        <v>129</v>
      </c>
      <c r="AB119" s="221" t="s">
        <v>130</v>
      </c>
      <c r="AC119" s="221" t="s">
        <v>131</v>
      </c>
      <c r="AD119" s="221" t="s">
        <v>109</v>
      </c>
      <c r="AE119" s="225"/>
      <c r="AF119" s="221"/>
      <c r="AG119" s="221"/>
      <c r="AH119" s="221">
        <v>1125</v>
      </c>
      <c r="AI119" s="225"/>
      <c r="AJ119" s="225"/>
      <c r="AK119" s="225"/>
      <c r="AL119" s="218" t="s">
        <v>135</v>
      </c>
      <c r="AM119" s="225">
        <v>5206</v>
      </c>
      <c r="AN119" s="227">
        <v>750</v>
      </c>
      <c r="AO119" s="227">
        <v>104</v>
      </c>
      <c r="AP119" s="227">
        <v>136</v>
      </c>
      <c r="AQ119" s="227">
        <v>890</v>
      </c>
      <c r="AR119" s="227">
        <v>2256</v>
      </c>
      <c r="AS119" s="227">
        <v>10</v>
      </c>
      <c r="AT119" s="227">
        <v>210</v>
      </c>
      <c r="AU119" s="227">
        <f>AN119+AO119+AP119+AQ119+AR119+AS119+AT119</f>
        <v>4356</v>
      </c>
      <c r="AV119" s="225">
        <v>94</v>
      </c>
      <c r="AW119" s="221" t="s">
        <v>136</v>
      </c>
      <c r="AX119" s="221" t="s">
        <v>131</v>
      </c>
      <c r="AY119" s="221" t="s">
        <v>137</v>
      </c>
      <c r="AZ119" s="295">
        <v>633</v>
      </c>
      <c r="BA119" s="221">
        <v>18</v>
      </c>
      <c r="BB119" s="221">
        <v>24</v>
      </c>
      <c r="BC119" s="221">
        <v>4</v>
      </c>
      <c r="BD119" s="295"/>
      <c r="BE119" s="295"/>
      <c r="BF119" s="221">
        <f>I119+J119+K119</f>
        <v>247</v>
      </c>
      <c r="BG119" s="221">
        <v>247</v>
      </c>
      <c r="BH119" s="221">
        <v>0</v>
      </c>
      <c r="BI119" s="221">
        <v>247</v>
      </c>
      <c r="BJ119" s="221">
        <v>247</v>
      </c>
      <c r="BK119" s="226">
        <v>803.3</v>
      </c>
      <c r="BL119" s="226">
        <v>803.3</v>
      </c>
      <c r="BM119" s="221">
        <v>3</v>
      </c>
    </row>
    <row r="120" spans="1:65" ht="9.9499999999999993" customHeight="1">
      <c r="A120" s="60">
        <v>60</v>
      </c>
      <c r="B120" s="60" t="s">
        <v>200</v>
      </c>
      <c r="C120" s="276" t="s">
        <v>201</v>
      </c>
      <c r="D120" s="206">
        <v>2014</v>
      </c>
      <c r="E120" s="206">
        <v>3</v>
      </c>
      <c r="F120" s="206">
        <v>4</v>
      </c>
      <c r="G120" s="206">
        <v>56</v>
      </c>
      <c r="H120" s="206">
        <v>0</v>
      </c>
      <c r="I120" s="225">
        <v>233.1</v>
      </c>
      <c r="J120" s="221">
        <v>0</v>
      </c>
      <c r="K120" s="221">
        <v>0</v>
      </c>
      <c r="L120" s="225">
        <v>813.3</v>
      </c>
      <c r="M120" s="225">
        <v>813.3</v>
      </c>
      <c r="N120" s="221">
        <v>0</v>
      </c>
      <c r="O120" s="221">
        <v>0</v>
      </c>
      <c r="P120" s="225">
        <v>0</v>
      </c>
      <c r="Q120" s="225">
        <v>2192.6</v>
      </c>
      <c r="R120" s="225">
        <v>0</v>
      </c>
      <c r="S120" s="218">
        <f t="shared" si="32"/>
        <v>2192.6</v>
      </c>
      <c r="T120" s="218">
        <f t="shared" si="33"/>
        <v>233.1</v>
      </c>
      <c r="U120" s="218">
        <f t="shared" si="34"/>
        <v>3239</v>
      </c>
      <c r="V120" s="225">
        <v>2201.1999999999998</v>
      </c>
      <c r="W120" s="309">
        <v>10846</v>
      </c>
      <c r="X120" s="225">
        <v>11</v>
      </c>
      <c r="Y120" s="309"/>
      <c r="Z120" s="221" t="s">
        <v>128</v>
      </c>
      <c r="AA120" s="221" t="s">
        <v>129</v>
      </c>
      <c r="AB120" s="221" t="s">
        <v>130</v>
      </c>
      <c r="AC120" s="221" t="s">
        <v>131</v>
      </c>
      <c r="AD120" s="221" t="s">
        <v>109</v>
      </c>
      <c r="AE120" s="225"/>
      <c r="AF120" s="221"/>
      <c r="AG120" s="221"/>
      <c r="AH120" s="221">
        <v>1300</v>
      </c>
      <c r="AI120" s="225"/>
      <c r="AJ120" s="225"/>
      <c r="AK120" s="225"/>
      <c r="AL120" s="221" t="s">
        <v>135</v>
      </c>
      <c r="AM120" s="225">
        <v>4600</v>
      </c>
      <c r="AN120" s="227">
        <v>480</v>
      </c>
      <c r="AO120" s="227">
        <v>220</v>
      </c>
      <c r="AP120" s="227">
        <v>167</v>
      </c>
      <c r="AQ120" s="227">
        <v>150</v>
      </c>
      <c r="AR120" s="227">
        <v>2360</v>
      </c>
      <c r="AS120" s="227">
        <v>0</v>
      </c>
      <c r="AT120" s="227">
        <v>280</v>
      </c>
      <c r="AU120" s="227">
        <f>AN120+AO120+AP120+AQ120+AR120+AS120+AT120</f>
        <v>3657</v>
      </c>
      <c r="AV120" s="225">
        <v>95</v>
      </c>
      <c r="AW120" s="221" t="s">
        <v>136</v>
      </c>
      <c r="AX120" s="221" t="s">
        <v>131</v>
      </c>
      <c r="AY120" s="221" t="s">
        <v>137</v>
      </c>
      <c r="AZ120" s="295">
        <v>702</v>
      </c>
      <c r="BA120" s="221">
        <v>32</v>
      </c>
      <c r="BB120" s="221">
        <v>17</v>
      </c>
      <c r="BC120" s="221">
        <v>7</v>
      </c>
      <c r="BD120" s="295"/>
      <c r="BE120" s="295"/>
      <c r="BF120" s="221">
        <f>I120+J120+K120</f>
        <v>233.1</v>
      </c>
      <c r="BG120" s="221">
        <v>0</v>
      </c>
      <c r="BH120" s="221">
        <v>0</v>
      </c>
      <c r="BI120" s="221">
        <v>233.1</v>
      </c>
      <c r="BJ120" s="221">
        <v>233.1</v>
      </c>
      <c r="BK120" s="226">
        <v>813.3</v>
      </c>
      <c r="BL120" s="226">
        <v>813.3</v>
      </c>
      <c r="BM120" s="221">
        <v>3</v>
      </c>
    </row>
    <row r="121" spans="1:65" ht="9.9499999999999993" customHeight="1">
      <c r="A121" s="60">
        <v>61</v>
      </c>
      <c r="B121" s="60" t="s">
        <v>195</v>
      </c>
      <c r="C121" s="276">
        <v>8</v>
      </c>
      <c r="D121" s="206">
        <v>1968</v>
      </c>
      <c r="E121" s="206">
        <v>2</v>
      </c>
      <c r="F121" s="206">
        <v>2</v>
      </c>
      <c r="G121" s="206">
        <v>12</v>
      </c>
      <c r="H121" s="206">
        <v>0</v>
      </c>
      <c r="I121" s="225">
        <v>44</v>
      </c>
      <c r="J121" s="221">
        <v>0</v>
      </c>
      <c r="K121" s="221">
        <v>0</v>
      </c>
      <c r="L121" s="225">
        <v>0</v>
      </c>
      <c r="M121" s="225">
        <v>0</v>
      </c>
      <c r="N121" s="221">
        <v>0</v>
      </c>
      <c r="O121" s="221">
        <v>0</v>
      </c>
      <c r="P121" s="221">
        <v>0</v>
      </c>
      <c r="Q121" s="225">
        <v>492.3</v>
      </c>
      <c r="R121" s="225">
        <v>0</v>
      </c>
      <c r="S121" s="218">
        <f t="shared" si="32"/>
        <v>492.3</v>
      </c>
      <c r="T121" s="218">
        <f t="shared" si="33"/>
        <v>44</v>
      </c>
      <c r="U121" s="218">
        <f t="shared" si="34"/>
        <v>536.29999999999995</v>
      </c>
      <c r="V121" s="225">
        <v>492.1</v>
      </c>
      <c r="W121" s="225">
        <v>2447</v>
      </c>
      <c r="X121" s="225">
        <v>6.8</v>
      </c>
      <c r="Y121" s="225"/>
      <c r="Z121" s="307" t="s">
        <v>128</v>
      </c>
      <c r="AA121" s="307" t="s">
        <v>129</v>
      </c>
      <c r="AB121" s="221" t="s">
        <v>130</v>
      </c>
      <c r="AC121" s="221" t="s">
        <v>131</v>
      </c>
      <c r="AD121" s="221" t="s">
        <v>109</v>
      </c>
      <c r="AE121" s="225"/>
      <c r="AF121" s="225">
        <v>505.5</v>
      </c>
      <c r="AG121" s="225"/>
      <c r="AH121" s="225"/>
      <c r="AI121" s="225" t="s">
        <v>161</v>
      </c>
      <c r="AJ121" s="225" t="s">
        <v>133</v>
      </c>
      <c r="AK121" s="225" t="s">
        <v>157</v>
      </c>
      <c r="AL121" s="221" t="s">
        <v>135</v>
      </c>
      <c r="AM121" s="225">
        <v>2299</v>
      </c>
      <c r="AN121" s="225"/>
      <c r="AO121" s="225"/>
      <c r="AP121" s="225">
        <v>64</v>
      </c>
      <c r="AQ121" s="225"/>
      <c r="AR121" s="225">
        <v>1875.2</v>
      </c>
      <c r="AS121" s="225"/>
      <c r="AT121" s="225"/>
      <c r="AU121" s="227">
        <f>AN64:AN181+AO64:AO181+AP64:AP181+AQ64:AQ181+AR64:AR181+AS64:AS181+AT64:AT181</f>
        <v>1939.2</v>
      </c>
      <c r="AV121" s="225">
        <v>21</v>
      </c>
      <c r="AW121" s="221" t="s">
        <v>136</v>
      </c>
      <c r="AX121" s="221" t="s">
        <v>131</v>
      </c>
      <c r="AY121" s="221" t="s">
        <v>137</v>
      </c>
      <c r="AZ121" s="295">
        <v>890</v>
      </c>
      <c r="BA121" s="221">
        <v>4</v>
      </c>
      <c r="BB121" s="221">
        <v>4</v>
      </c>
      <c r="BC121" s="221">
        <v>4</v>
      </c>
      <c r="BD121" s="295"/>
      <c r="BE121" s="295"/>
      <c r="BF121" s="221">
        <f>I121+J121+K121</f>
        <v>44</v>
      </c>
      <c r="BG121" s="221">
        <v>0</v>
      </c>
      <c r="BH121" s="221">
        <v>0</v>
      </c>
      <c r="BI121" s="221">
        <v>0</v>
      </c>
      <c r="BJ121" s="221">
        <v>0</v>
      </c>
      <c r="BK121" s="226">
        <v>0</v>
      </c>
      <c r="BL121" s="226">
        <v>359</v>
      </c>
      <c r="BM121" s="221">
        <v>0</v>
      </c>
    </row>
    <row r="122" spans="1:65" ht="9.9499999999999993" customHeight="1">
      <c r="A122" s="60">
        <v>62</v>
      </c>
      <c r="B122" s="60" t="s">
        <v>195</v>
      </c>
      <c r="C122" s="276">
        <v>9</v>
      </c>
      <c r="D122" s="206">
        <v>1991</v>
      </c>
      <c r="E122" s="206">
        <v>2</v>
      </c>
      <c r="F122" s="206">
        <v>3</v>
      </c>
      <c r="G122" s="206">
        <v>22</v>
      </c>
      <c r="H122" s="206">
        <v>0</v>
      </c>
      <c r="I122" s="225">
        <v>63.8</v>
      </c>
      <c r="J122" s="221">
        <v>0</v>
      </c>
      <c r="K122" s="221">
        <v>0</v>
      </c>
      <c r="L122" s="225">
        <v>539.5</v>
      </c>
      <c r="M122" s="225">
        <v>539.5</v>
      </c>
      <c r="N122" s="221">
        <v>0</v>
      </c>
      <c r="O122" s="221">
        <v>0</v>
      </c>
      <c r="P122" s="221">
        <v>0</v>
      </c>
      <c r="Q122" s="225">
        <v>963.2</v>
      </c>
      <c r="R122" s="225">
        <v>0</v>
      </c>
      <c r="S122" s="218">
        <f t="shared" si="32"/>
        <v>963.2</v>
      </c>
      <c r="T122" s="218">
        <f t="shared" si="33"/>
        <v>63.8</v>
      </c>
      <c r="U122" s="218">
        <f t="shared" si="34"/>
        <v>1566.5</v>
      </c>
      <c r="V122" s="225">
        <v>963.8</v>
      </c>
      <c r="W122" s="225">
        <v>6286</v>
      </c>
      <c r="X122" s="225">
        <v>8.5</v>
      </c>
      <c r="Y122" s="225"/>
      <c r="Z122" s="307" t="s">
        <v>128</v>
      </c>
      <c r="AA122" s="307" t="s">
        <v>129</v>
      </c>
      <c r="AB122" s="221" t="s">
        <v>130</v>
      </c>
      <c r="AC122" s="221" t="s">
        <v>131</v>
      </c>
      <c r="AD122" s="221" t="s">
        <v>109</v>
      </c>
      <c r="AE122" s="225"/>
      <c r="AF122" s="225"/>
      <c r="AG122" s="225"/>
      <c r="AH122" s="225">
        <v>997.4</v>
      </c>
      <c r="AI122" s="225" t="s">
        <v>161</v>
      </c>
      <c r="AJ122" s="225" t="s">
        <v>133</v>
      </c>
      <c r="AK122" s="225" t="s">
        <v>167</v>
      </c>
      <c r="AL122" s="221" t="s">
        <v>135</v>
      </c>
      <c r="AM122" s="225">
        <v>3276</v>
      </c>
      <c r="AN122" s="225">
        <v>151</v>
      </c>
      <c r="AO122" s="225"/>
      <c r="AP122" s="225">
        <v>95</v>
      </c>
      <c r="AQ122" s="225">
        <v>157</v>
      </c>
      <c r="AR122" s="225">
        <v>2160.6</v>
      </c>
      <c r="AS122" s="225"/>
      <c r="AT122" s="225"/>
      <c r="AU122" s="225">
        <f>AN122:AN170+AO122:AO170+AP122:AP170+AQ122:AQ170+AR122:AR170+AS122:AS170+AT122:AT170</f>
        <v>2563.6</v>
      </c>
      <c r="AV122" s="225">
        <v>39</v>
      </c>
      <c r="AW122" s="221" t="s">
        <v>136</v>
      </c>
      <c r="AX122" s="221" t="s">
        <v>131</v>
      </c>
      <c r="AY122" s="221" t="s">
        <v>267</v>
      </c>
      <c r="AZ122" s="295">
        <v>120</v>
      </c>
      <c r="BA122" s="221">
        <v>8</v>
      </c>
      <c r="BB122" s="221">
        <v>12</v>
      </c>
      <c r="BC122" s="221">
        <v>2</v>
      </c>
      <c r="BD122" s="295"/>
      <c r="BE122" s="295"/>
      <c r="BF122" s="221">
        <f>I122+J122+K122</f>
        <v>63.8</v>
      </c>
      <c r="BG122" s="221">
        <v>0</v>
      </c>
      <c r="BH122" s="221">
        <v>0</v>
      </c>
      <c r="BI122" s="221">
        <v>0</v>
      </c>
      <c r="BJ122" s="221">
        <v>0</v>
      </c>
      <c r="BK122" s="226">
        <v>539.5</v>
      </c>
      <c r="BL122" s="226">
        <v>712</v>
      </c>
      <c r="BM122" s="221">
        <v>0</v>
      </c>
    </row>
    <row r="123" spans="1:65" ht="9.9499999999999993" customHeight="1">
      <c r="A123" s="60">
        <v>63</v>
      </c>
      <c r="B123" s="60" t="s">
        <v>168</v>
      </c>
      <c r="C123" s="276">
        <v>8</v>
      </c>
      <c r="D123" s="206">
        <v>1963</v>
      </c>
      <c r="E123" s="206">
        <v>2</v>
      </c>
      <c r="F123" s="206">
        <v>2</v>
      </c>
      <c r="G123" s="206">
        <v>8</v>
      </c>
      <c r="H123" s="206">
        <v>0</v>
      </c>
      <c r="I123" s="225">
        <v>54.8</v>
      </c>
      <c r="J123" s="221">
        <v>0</v>
      </c>
      <c r="K123" s="221">
        <v>0</v>
      </c>
      <c r="L123" s="225">
        <v>0</v>
      </c>
      <c r="M123" s="225">
        <v>0</v>
      </c>
      <c r="N123" s="221">
        <v>0</v>
      </c>
      <c r="O123" s="221">
        <v>0</v>
      </c>
      <c r="P123" s="221">
        <v>0</v>
      </c>
      <c r="Q123" s="225">
        <v>479.9</v>
      </c>
      <c r="R123" s="225">
        <v>269.39999999999998</v>
      </c>
      <c r="S123" s="218">
        <f t="shared" si="32"/>
        <v>749.3</v>
      </c>
      <c r="T123" s="218">
        <f t="shared" si="33"/>
        <v>54.8</v>
      </c>
      <c r="U123" s="218">
        <f t="shared" si="34"/>
        <v>804.09999999999991</v>
      </c>
      <c r="V123" s="225">
        <v>747.1</v>
      </c>
      <c r="W123" s="225">
        <v>4094</v>
      </c>
      <c r="X123" s="225">
        <v>7.73</v>
      </c>
      <c r="Y123" s="225"/>
      <c r="Z123" s="307" t="s">
        <v>128</v>
      </c>
      <c r="AA123" s="307" t="s">
        <v>129</v>
      </c>
      <c r="AB123" s="221" t="s">
        <v>130</v>
      </c>
      <c r="AC123" s="221" t="s">
        <v>131</v>
      </c>
      <c r="AD123" s="307" t="s">
        <v>109</v>
      </c>
      <c r="AE123" s="225"/>
      <c r="AF123" s="225">
        <v>746.7</v>
      </c>
      <c r="AG123" s="221">
        <v>0</v>
      </c>
      <c r="AH123" s="225"/>
      <c r="AI123" s="225" t="s">
        <v>156</v>
      </c>
      <c r="AJ123" s="225" t="s">
        <v>133</v>
      </c>
      <c r="AK123" s="225" t="s">
        <v>157</v>
      </c>
      <c r="AL123" s="225" t="s">
        <v>159</v>
      </c>
      <c r="AM123" s="225">
        <v>1919</v>
      </c>
      <c r="AN123" s="225"/>
      <c r="AO123" s="225">
        <v>10</v>
      </c>
      <c r="AP123" s="225">
        <v>102.5</v>
      </c>
      <c r="AQ123" s="225"/>
      <c r="AR123" s="225">
        <v>1124.5</v>
      </c>
      <c r="AS123" s="225">
        <v>60</v>
      </c>
      <c r="AT123" s="225"/>
      <c r="AU123" s="227">
        <f>AN78:AN178+AO78:AO178+AP78:AP178+AQ78:AQ178+AR78:AR178+AS78:AS178+AT78:AT178</f>
        <v>1297</v>
      </c>
      <c r="AV123" s="225">
        <v>21</v>
      </c>
      <c r="AW123" s="221" t="s">
        <v>149</v>
      </c>
      <c r="AX123" s="221" t="s">
        <v>131</v>
      </c>
      <c r="AY123" s="221" t="s">
        <v>137</v>
      </c>
      <c r="AZ123" s="295">
        <v>336</v>
      </c>
      <c r="BA123" s="221"/>
      <c r="BB123" s="221">
        <v>4</v>
      </c>
      <c r="BC123" s="221">
        <v>4</v>
      </c>
      <c r="BD123" s="295"/>
      <c r="BE123" s="295"/>
      <c r="BF123" s="221">
        <f>I123+J123+K123</f>
        <v>54.8</v>
      </c>
      <c r="BG123" s="221">
        <v>0</v>
      </c>
      <c r="BH123" s="221">
        <v>0</v>
      </c>
      <c r="BI123" s="221">
        <v>0</v>
      </c>
      <c r="BJ123" s="221">
        <v>0</v>
      </c>
      <c r="BK123" s="226">
        <v>0</v>
      </c>
      <c r="BL123" s="226">
        <v>529</v>
      </c>
      <c r="BM123" s="221">
        <v>6.3</v>
      </c>
    </row>
    <row r="124" spans="1:65" ht="9.9499999999999993" customHeight="1">
      <c r="A124" s="60">
        <v>64</v>
      </c>
      <c r="B124" s="60" t="s">
        <v>168</v>
      </c>
      <c r="C124" s="276">
        <v>14</v>
      </c>
      <c r="D124" s="206">
        <v>1954</v>
      </c>
      <c r="E124" s="206">
        <v>2</v>
      </c>
      <c r="F124" s="206">
        <v>3</v>
      </c>
      <c r="G124" s="206">
        <v>11</v>
      </c>
      <c r="H124" s="206">
        <v>0</v>
      </c>
      <c r="I124" s="225">
        <v>117</v>
      </c>
      <c r="J124" s="221">
        <v>0</v>
      </c>
      <c r="K124" s="221">
        <v>0</v>
      </c>
      <c r="L124" s="225">
        <v>0</v>
      </c>
      <c r="M124" s="225">
        <v>0</v>
      </c>
      <c r="N124" s="221">
        <v>0</v>
      </c>
      <c r="O124" s="221">
        <v>0</v>
      </c>
      <c r="P124" s="221">
        <v>0</v>
      </c>
      <c r="Q124" s="225">
        <v>530.1</v>
      </c>
      <c r="R124" s="225">
        <v>500</v>
      </c>
      <c r="S124" s="218">
        <f t="shared" si="32"/>
        <v>1030.0999999999999</v>
      </c>
      <c r="T124" s="218">
        <f t="shared" si="33"/>
        <v>117</v>
      </c>
      <c r="U124" s="218">
        <f t="shared" si="34"/>
        <v>1147.0999999999999</v>
      </c>
      <c r="V124" s="225">
        <v>904.6</v>
      </c>
      <c r="W124" s="225">
        <v>4626</v>
      </c>
      <c r="X124" s="225">
        <v>7</v>
      </c>
      <c r="Y124" s="225"/>
      <c r="Z124" s="307" t="s">
        <v>128</v>
      </c>
      <c r="AA124" s="307" t="s">
        <v>129</v>
      </c>
      <c r="AB124" s="221" t="s">
        <v>130</v>
      </c>
      <c r="AC124" s="221" t="s">
        <v>131</v>
      </c>
      <c r="AD124" s="307" t="s">
        <v>109</v>
      </c>
      <c r="AE124" s="225"/>
      <c r="AF124" s="225">
        <v>932</v>
      </c>
      <c r="AG124" s="221">
        <v>0</v>
      </c>
      <c r="AH124" s="225"/>
      <c r="AI124" s="225" t="s">
        <v>156</v>
      </c>
      <c r="AJ124" s="225" t="s">
        <v>145</v>
      </c>
      <c r="AK124" s="225" t="s">
        <v>157</v>
      </c>
      <c r="AL124" s="221" t="s">
        <v>158</v>
      </c>
      <c r="AM124" s="225">
        <v>1580</v>
      </c>
      <c r="AN124" s="225"/>
      <c r="AO124" s="225"/>
      <c r="AP124" s="225">
        <v>186</v>
      </c>
      <c r="AQ124" s="225"/>
      <c r="AR124" s="225">
        <v>601</v>
      </c>
      <c r="AS124" s="225">
        <v>46.1</v>
      </c>
      <c r="AT124" s="225">
        <v>86</v>
      </c>
      <c r="AU124" s="227">
        <f>AN78:AN179+AO78:AO179+AP78:AP179+AQ78:AQ179+AR78:AR179+AS78:AS179+AT78:AT179</f>
        <v>919.1</v>
      </c>
      <c r="AV124" s="225">
        <v>23</v>
      </c>
      <c r="AW124" s="221" t="s">
        <v>136</v>
      </c>
      <c r="AX124" s="221" t="s">
        <v>131</v>
      </c>
      <c r="AY124" s="221" t="s">
        <v>137</v>
      </c>
      <c r="AZ124" s="295">
        <v>56</v>
      </c>
      <c r="BA124" s="221">
        <v>1</v>
      </c>
      <c r="BB124" s="221">
        <v>6</v>
      </c>
      <c r="BC124" s="221">
        <v>4</v>
      </c>
      <c r="BD124" s="295"/>
      <c r="BE124" s="295"/>
      <c r="BF124" s="221">
        <f>I124+J124+K124</f>
        <v>117</v>
      </c>
      <c r="BG124" s="221">
        <v>0</v>
      </c>
      <c r="BH124" s="221">
        <v>0</v>
      </c>
      <c r="BI124" s="221">
        <v>0</v>
      </c>
      <c r="BJ124" s="221">
        <v>0</v>
      </c>
      <c r="BK124" s="226">
        <v>0</v>
      </c>
      <c r="BL124" s="226">
        <v>660</v>
      </c>
      <c r="BM124" s="221">
        <v>0</v>
      </c>
    </row>
    <row r="125" spans="1:65" ht="9.9499999999999993" customHeight="1">
      <c r="A125" s="60">
        <v>65</v>
      </c>
      <c r="B125" s="60" t="s">
        <v>168</v>
      </c>
      <c r="C125" s="276">
        <v>16</v>
      </c>
      <c r="D125" s="206">
        <v>1954</v>
      </c>
      <c r="E125" s="206">
        <v>2</v>
      </c>
      <c r="F125" s="206">
        <v>2</v>
      </c>
      <c r="G125" s="206">
        <v>12</v>
      </c>
      <c r="H125" s="206">
        <v>0</v>
      </c>
      <c r="I125" s="225">
        <v>74</v>
      </c>
      <c r="J125" s="221">
        <v>0</v>
      </c>
      <c r="K125" s="221">
        <v>0</v>
      </c>
      <c r="L125" s="225">
        <v>246.2</v>
      </c>
      <c r="M125" s="225">
        <v>246.2</v>
      </c>
      <c r="N125" s="221">
        <v>0</v>
      </c>
      <c r="O125" s="221">
        <v>0</v>
      </c>
      <c r="P125" s="221">
        <v>0</v>
      </c>
      <c r="Q125" s="225">
        <v>591.6</v>
      </c>
      <c r="R125" s="225">
        <v>0</v>
      </c>
      <c r="S125" s="218">
        <f t="shared" si="32"/>
        <v>591.6</v>
      </c>
      <c r="T125" s="218">
        <f t="shared" si="33"/>
        <v>74</v>
      </c>
      <c r="U125" s="218">
        <f t="shared" si="34"/>
        <v>911.8</v>
      </c>
      <c r="V125" s="225">
        <v>591.70000000000005</v>
      </c>
      <c r="W125" s="225">
        <v>3807</v>
      </c>
      <c r="X125" s="225">
        <v>9.6999999999999993</v>
      </c>
      <c r="Y125" s="225"/>
      <c r="Z125" s="307" t="s">
        <v>128</v>
      </c>
      <c r="AA125" s="307" t="s">
        <v>129</v>
      </c>
      <c r="AB125" s="221" t="s">
        <v>130</v>
      </c>
      <c r="AC125" s="221" t="s">
        <v>131</v>
      </c>
      <c r="AD125" s="307" t="s">
        <v>109</v>
      </c>
      <c r="AE125" s="225"/>
      <c r="AF125" s="225">
        <v>932</v>
      </c>
      <c r="AG125" s="221">
        <v>0</v>
      </c>
      <c r="AH125" s="225"/>
      <c r="AI125" s="225" t="s">
        <v>156</v>
      </c>
      <c r="AJ125" s="225" t="s">
        <v>145</v>
      </c>
      <c r="AK125" s="225" t="s">
        <v>157</v>
      </c>
      <c r="AL125" s="221" t="s">
        <v>158</v>
      </c>
      <c r="AM125" s="225">
        <v>1235</v>
      </c>
      <c r="AN125" s="225"/>
      <c r="AO125" s="225"/>
      <c r="AP125" s="225">
        <v>75.3</v>
      </c>
      <c r="AQ125" s="225"/>
      <c r="AR125" s="225">
        <v>710.8</v>
      </c>
      <c r="AS125" s="225"/>
      <c r="AT125" s="225"/>
      <c r="AU125" s="227">
        <f>AN78:AN180+AO78:AO180+AP78:AP180+AQ78:AQ180+AR78:AR180+AS78:AS180+AT78:AT180</f>
        <v>786.09999999999991</v>
      </c>
      <c r="AV125" s="225">
        <v>23</v>
      </c>
      <c r="AW125" s="221" t="s">
        <v>149</v>
      </c>
      <c r="AX125" s="221" t="s">
        <v>131</v>
      </c>
      <c r="AY125" s="221" t="s">
        <v>137</v>
      </c>
      <c r="AZ125" s="295">
        <v>74</v>
      </c>
      <c r="BA125" s="221"/>
      <c r="BB125" s="221">
        <v>8</v>
      </c>
      <c r="BC125" s="221">
        <v>4</v>
      </c>
      <c r="BD125" s="295"/>
      <c r="BE125" s="295"/>
      <c r="BF125" s="221">
        <f>I125+J125+K125</f>
        <v>74</v>
      </c>
      <c r="BG125" s="221">
        <v>0</v>
      </c>
      <c r="BH125" s="221">
        <v>0</v>
      </c>
      <c r="BI125" s="221">
        <v>0</v>
      </c>
      <c r="BJ125" s="221">
        <v>0</v>
      </c>
      <c r="BK125" s="226">
        <v>246.2</v>
      </c>
      <c r="BL125" s="226">
        <v>448</v>
      </c>
      <c r="BM125" s="221">
        <v>4.5</v>
      </c>
    </row>
    <row r="126" spans="1:65" ht="9.9499999999999993" customHeight="1">
      <c r="A126" s="60">
        <v>66</v>
      </c>
      <c r="B126" s="60" t="s">
        <v>168</v>
      </c>
      <c r="C126" s="276">
        <v>18</v>
      </c>
      <c r="D126" s="206">
        <v>1953</v>
      </c>
      <c r="E126" s="206">
        <v>2</v>
      </c>
      <c r="F126" s="206">
        <v>2</v>
      </c>
      <c r="G126" s="206">
        <v>8</v>
      </c>
      <c r="H126" s="206">
        <v>0</v>
      </c>
      <c r="I126" s="225">
        <v>92</v>
      </c>
      <c r="J126" s="221">
        <v>0</v>
      </c>
      <c r="K126" s="221">
        <v>0</v>
      </c>
      <c r="L126" s="225">
        <v>0</v>
      </c>
      <c r="M126" s="225">
        <v>0</v>
      </c>
      <c r="N126" s="221">
        <v>0</v>
      </c>
      <c r="O126" s="221">
        <v>0</v>
      </c>
      <c r="P126" s="221">
        <v>0</v>
      </c>
      <c r="Q126" s="225">
        <v>406.9</v>
      </c>
      <c r="R126" s="225">
        <v>221.8</v>
      </c>
      <c r="S126" s="218">
        <f t="shared" si="32"/>
        <v>628.70000000000005</v>
      </c>
      <c r="T126" s="218">
        <f t="shared" si="33"/>
        <v>92</v>
      </c>
      <c r="U126" s="218">
        <f t="shared" si="34"/>
        <v>720.7</v>
      </c>
      <c r="V126" s="225">
        <v>626.4</v>
      </c>
      <c r="W126" s="225">
        <v>3627</v>
      </c>
      <c r="X126" s="225">
        <v>7</v>
      </c>
      <c r="Y126" s="225"/>
      <c r="Z126" s="307" t="s">
        <v>128</v>
      </c>
      <c r="AA126" s="307" t="s">
        <v>129</v>
      </c>
      <c r="AB126" s="221" t="s">
        <v>130</v>
      </c>
      <c r="AC126" s="221" t="s">
        <v>131</v>
      </c>
      <c r="AD126" s="307" t="s">
        <v>109</v>
      </c>
      <c r="AE126" s="225"/>
      <c r="AF126" s="225">
        <v>682</v>
      </c>
      <c r="AG126" s="221">
        <v>0</v>
      </c>
      <c r="AH126" s="225"/>
      <c r="AI126" s="225" t="s">
        <v>156</v>
      </c>
      <c r="AJ126" s="225" t="s">
        <v>145</v>
      </c>
      <c r="AK126" s="225" t="s">
        <v>157</v>
      </c>
      <c r="AL126" s="221" t="s">
        <v>158</v>
      </c>
      <c r="AM126" s="225">
        <v>1605</v>
      </c>
      <c r="AN126" s="225"/>
      <c r="AO126" s="225">
        <v>63</v>
      </c>
      <c r="AP126" s="225">
        <v>92</v>
      </c>
      <c r="AQ126" s="225"/>
      <c r="AR126" s="225">
        <v>569</v>
      </c>
      <c r="AS126" s="225"/>
      <c r="AT126" s="225">
        <v>397.3</v>
      </c>
      <c r="AU126" s="225">
        <f>AN126:AN184+AO126:AO184+AP126:AP184+AQ126:AQ184+AR126:AR184+AS126:AS184+AT126:AT184</f>
        <v>1121.3</v>
      </c>
      <c r="AV126" s="225">
        <v>17</v>
      </c>
      <c r="AW126" s="221" t="s">
        <v>149</v>
      </c>
      <c r="AX126" s="221" t="s">
        <v>131</v>
      </c>
      <c r="AY126" s="221" t="s">
        <v>267</v>
      </c>
      <c r="AZ126" s="295">
        <v>42</v>
      </c>
      <c r="BA126" s="221"/>
      <c r="BB126" s="221">
        <v>6</v>
      </c>
      <c r="BC126" s="221">
        <v>2</v>
      </c>
      <c r="BD126" s="295"/>
      <c r="BE126" s="295"/>
      <c r="BF126" s="221">
        <f>I126+J126+K126</f>
        <v>92</v>
      </c>
      <c r="BG126" s="221">
        <v>0</v>
      </c>
      <c r="BH126" s="221">
        <v>0</v>
      </c>
      <c r="BI126" s="221">
        <v>0</v>
      </c>
      <c r="BJ126" s="221">
        <v>0</v>
      </c>
      <c r="BK126" s="226">
        <v>0</v>
      </c>
      <c r="BL126" s="226">
        <v>483</v>
      </c>
      <c r="BM126" s="221">
        <v>4.68</v>
      </c>
    </row>
    <row r="127" spans="1:65" ht="9.9499999999999993" customHeight="1">
      <c r="A127" s="60">
        <v>67</v>
      </c>
      <c r="B127" s="60" t="s">
        <v>168</v>
      </c>
      <c r="C127" s="276">
        <v>20</v>
      </c>
      <c r="D127" s="206">
        <v>1954</v>
      </c>
      <c r="E127" s="206">
        <v>2</v>
      </c>
      <c r="F127" s="206">
        <v>2</v>
      </c>
      <c r="G127" s="206">
        <v>11</v>
      </c>
      <c r="H127" s="206">
        <v>0</v>
      </c>
      <c r="I127" s="225">
        <v>84.6</v>
      </c>
      <c r="J127" s="221">
        <v>0</v>
      </c>
      <c r="K127" s="221">
        <v>0</v>
      </c>
      <c r="L127" s="225">
        <v>0</v>
      </c>
      <c r="M127" s="225">
        <v>0</v>
      </c>
      <c r="N127" s="221">
        <v>0</v>
      </c>
      <c r="O127" s="221">
        <v>0</v>
      </c>
      <c r="P127" s="221">
        <v>0</v>
      </c>
      <c r="Q127" s="225">
        <v>539.20000000000005</v>
      </c>
      <c r="R127" s="225">
        <v>88.3</v>
      </c>
      <c r="S127" s="218">
        <f t="shared" si="32"/>
        <v>627.5</v>
      </c>
      <c r="T127" s="218">
        <f t="shared" si="33"/>
        <v>84.6</v>
      </c>
      <c r="U127" s="218">
        <f t="shared" si="34"/>
        <v>712.1</v>
      </c>
      <c r="V127" s="225">
        <v>674.7</v>
      </c>
      <c r="W127" s="225">
        <v>3406</v>
      </c>
      <c r="X127" s="225">
        <v>7</v>
      </c>
      <c r="Y127" s="225"/>
      <c r="Z127" s="307" t="s">
        <v>128</v>
      </c>
      <c r="AA127" s="307" t="s">
        <v>129</v>
      </c>
      <c r="AB127" s="221" t="s">
        <v>130</v>
      </c>
      <c r="AC127" s="221" t="s">
        <v>131</v>
      </c>
      <c r="AD127" s="307" t="s">
        <v>109</v>
      </c>
      <c r="AE127" s="225"/>
      <c r="AF127" s="225">
        <v>686</v>
      </c>
      <c r="AG127" s="221">
        <v>0</v>
      </c>
      <c r="AH127" s="225"/>
      <c r="AI127" s="225" t="s">
        <v>156</v>
      </c>
      <c r="AJ127" s="225" t="s">
        <v>145</v>
      </c>
      <c r="AK127" s="225" t="s">
        <v>157</v>
      </c>
      <c r="AL127" s="221" t="s">
        <v>158</v>
      </c>
      <c r="AM127" s="225">
        <v>1388</v>
      </c>
      <c r="AN127" s="225"/>
      <c r="AO127" s="225"/>
      <c r="AP127" s="225">
        <v>94</v>
      </c>
      <c r="AQ127" s="225"/>
      <c r="AR127" s="225">
        <v>486.5</v>
      </c>
      <c r="AS127" s="225">
        <v>120</v>
      </c>
      <c r="AT127" s="225">
        <v>201</v>
      </c>
      <c r="AU127" s="225">
        <f>AN127:AN185+AO127:AO185+AP127:AP185+AQ127:AQ185+AR127:AR185+AS127:AS185+AT127:AT185</f>
        <v>901.5</v>
      </c>
      <c r="AV127" s="225">
        <v>21</v>
      </c>
      <c r="AW127" s="221" t="s">
        <v>149</v>
      </c>
      <c r="AX127" s="221" t="s">
        <v>131</v>
      </c>
      <c r="AY127" s="221" t="s">
        <v>267</v>
      </c>
      <c r="AZ127" s="295">
        <v>45</v>
      </c>
      <c r="BA127" s="221"/>
      <c r="BB127" s="221">
        <v>6</v>
      </c>
      <c r="BC127" s="221">
        <v>4</v>
      </c>
      <c r="BD127" s="295"/>
      <c r="BE127" s="295"/>
      <c r="BF127" s="221">
        <f>I127+J127+K127</f>
        <v>84.6</v>
      </c>
      <c r="BG127" s="221">
        <v>0</v>
      </c>
      <c r="BH127" s="221">
        <v>0</v>
      </c>
      <c r="BI127" s="221">
        <v>0</v>
      </c>
      <c r="BJ127" s="221">
        <v>0</v>
      </c>
      <c r="BK127" s="226">
        <v>0</v>
      </c>
      <c r="BL127" s="226">
        <v>486</v>
      </c>
      <c r="BM127" s="221">
        <v>4.68</v>
      </c>
    </row>
    <row r="128" spans="1:65" ht="9.9499999999999993" customHeight="1">
      <c r="A128" s="60">
        <v>68</v>
      </c>
      <c r="B128" s="60" t="s">
        <v>168</v>
      </c>
      <c r="C128" s="276">
        <v>22</v>
      </c>
      <c r="D128" s="206">
        <v>1953</v>
      </c>
      <c r="E128" s="206">
        <v>2</v>
      </c>
      <c r="F128" s="206">
        <v>2</v>
      </c>
      <c r="G128" s="206">
        <v>10</v>
      </c>
      <c r="H128" s="206">
        <v>0</v>
      </c>
      <c r="I128" s="225">
        <v>85.2</v>
      </c>
      <c r="J128" s="221">
        <v>0</v>
      </c>
      <c r="K128" s="221">
        <v>0</v>
      </c>
      <c r="L128" s="225">
        <v>0</v>
      </c>
      <c r="M128" s="225">
        <v>0</v>
      </c>
      <c r="N128" s="221">
        <v>0</v>
      </c>
      <c r="O128" s="221">
        <v>0</v>
      </c>
      <c r="P128" s="221">
        <v>0</v>
      </c>
      <c r="Q128" s="225">
        <v>494.5</v>
      </c>
      <c r="R128" s="225">
        <v>141.69999999999999</v>
      </c>
      <c r="S128" s="218">
        <f t="shared" ref="S128:S135" si="35">SUM(O128:R128)</f>
        <v>636.20000000000005</v>
      </c>
      <c r="T128" s="218">
        <f t="shared" ref="T128:T135" si="36">SUM(I128:K128)</f>
        <v>85.2</v>
      </c>
      <c r="U128" s="218">
        <f t="shared" ref="U128:U135" si="37">SUM(I128:L128)+Q128+R128</f>
        <v>721.40000000000009</v>
      </c>
      <c r="V128" s="225">
        <v>636.20000000000005</v>
      </c>
      <c r="W128" s="225">
        <v>3406</v>
      </c>
      <c r="X128" s="225">
        <v>7</v>
      </c>
      <c r="Y128" s="225"/>
      <c r="Z128" s="307" t="s">
        <v>128</v>
      </c>
      <c r="AA128" s="307" t="s">
        <v>129</v>
      </c>
      <c r="AB128" s="221" t="s">
        <v>130</v>
      </c>
      <c r="AC128" s="221" t="s">
        <v>131</v>
      </c>
      <c r="AD128" s="307" t="s">
        <v>109</v>
      </c>
      <c r="AE128" s="225"/>
      <c r="AF128" s="225">
        <v>640</v>
      </c>
      <c r="AG128" s="221">
        <v>0</v>
      </c>
      <c r="AH128" s="225"/>
      <c r="AI128" s="225" t="s">
        <v>156</v>
      </c>
      <c r="AJ128" s="225" t="s">
        <v>145</v>
      </c>
      <c r="AK128" s="225" t="s">
        <v>157</v>
      </c>
      <c r="AL128" s="221" t="s">
        <v>158</v>
      </c>
      <c r="AM128" s="225">
        <v>1735</v>
      </c>
      <c r="AN128" s="225"/>
      <c r="AO128" s="225">
        <v>310</v>
      </c>
      <c r="AP128" s="225">
        <v>103</v>
      </c>
      <c r="AQ128" s="225"/>
      <c r="AR128" s="225">
        <v>46</v>
      </c>
      <c r="AS128" s="225">
        <v>713.4</v>
      </c>
      <c r="AT128" s="225">
        <v>76</v>
      </c>
      <c r="AU128" s="227">
        <f>AN79:AN182+AO79:AO182+AP79:AP182+AQ79:AQ182+AR79:AR182+AS79:AS182+AT79:AT182</f>
        <v>1248.4000000000001</v>
      </c>
      <c r="AV128" s="225">
        <v>20</v>
      </c>
      <c r="AW128" s="221" t="s">
        <v>149</v>
      </c>
      <c r="AX128" s="221" t="s">
        <v>131</v>
      </c>
      <c r="AY128" s="221" t="s">
        <v>137</v>
      </c>
      <c r="AZ128" s="295">
        <v>228</v>
      </c>
      <c r="BA128" s="221"/>
      <c r="BB128" s="221">
        <v>8</v>
      </c>
      <c r="BC128" s="221">
        <v>2</v>
      </c>
      <c r="BD128" s="295"/>
      <c r="BE128" s="295"/>
      <c r="BF128" s="221">
        <f>I128+J128+K128</f>
        <v>85.2</v>
      </c>
      <c r="BG128" s="221">
        <v>0</v>
      </c>
      <c r="BH128" s="221">
        <v>0</v>
      </c>
      <c r="BI128" s="221">
        <v>0</v>
      </c>
      <c r="BJ128" s="221">
        <v>0</v>
      </c>
      <c r="BK128" s="226">
        <v>0</v>
      </c>
      <c r="BL128" s="226">
        <v>486</v>
      </c>
      <c r="BM128" s="221">
        <v>4.68</v>
      </c>
    </row>
    <row r="129" spans="1:65" ht="9.9499999999999993" customHeight="1">
      <c r="A129" s="60">
        <v>69</v>
      </c>
      <c r="B129" s="60" t="s">
        <v>168</v>
      </c>
      <c r="C129" s="276">
        <v>25</v>
      </c>
      <c r="D129" s="206">
        <v>1960</v>
      </c>
      <c r="E129" s="206">
        <v>3</v>
      </c>
      <c r="F129" s="206">
        <v>3</v>
      </c>
      <c r="G129" s="206">
        <v>36</v>
      </c>
      <c r="H129" s="206">
        <v>0</v>
      </c>
      <c r="I129" s="225">
        <v>111.6</v>
      </c>
      <c r="J129" s="221">
        <v>0</v>
      </c>
      <c r="K129" s="221">
        <v>0</v>
      </c>
      <c r="L129" s="225">
        <v>503.9</v>
      </c>
      <c r="M129" s="225">
        <v>503.9</v>
      </c>
      <c r="N129" s="221">
        <v>0</v>
      </c>
      <c r="O129" s="221">
        <v>0</v>
      </c>
      <c r="P129" s="221">
        <v>0</v>
      </c>
      <c r="Q129" s="225">
        <v>1504.4</v>
      </c>
      <c r="R129" s="225">
        <v>0</v>
      </c>
      <c r="S129" s="218">
        <f t="shared" si="35"/>
        <v>1504.4</v>
      </c>
      <c r="T129" s="218">
        <f t="shared" si="36"/>
        <v>111.6</v>
      </c>
      <c r="U129" s="218">
        <f t="shared" si="37"/>
        <v>2119.9</v>
      </c>
      <c r="V129" s="225">
        <v>1504.2</v>
      </c>
      <c r="W129" s="225">
        <v>8898</v>
      </c>
      <c r="X129" s="225">
        <v>12.7</v>
      </c>
      <c r="Y129" s="225"/>
      <c r="Z129" s="307" t="s">
        <v>128</v>
      </c>
      <c r="AA129" s="307" t="s">
        <v>129</v>
      </c>
      <c r="AB129" s="221" t="s">
        <v>130</v>
      </c>
      <c r="AC129" s="221" t="s">
        <v>131</v>
      </c>
      <c r="AD129" s="307" t="s">
        <v>109</v>
      </c>
      <c r="AE129" s="225"/>
      <c r="AF129" s="225">
        <v>982.2</v>
      </c>
      <c r="AG129" s="221">
        <v>0</v>
      </c>
      <c r="AH129" s="225"/>
      <c r="AI129" s="225" t="s">
        <v>161</v>
      </c>
      <c r="AJ129" s="225" t="s">
        <v>133</v>
      </c>
      <c r="AK129" s="225" t="s">
        <v>157</v>
      </c>
      <c r="AL129" s="218" t="s">
        <v>158</v>
      </c>
      <c r="AM129" s="225">
        <v>2172</v>
      </c>
      <c r="AN129" s="225">
        <v>495</v>
      </c>
      <c r="AO129" s="225">
        <v>128.6</v>
      </c>
      <c r="AP129" s="225">
        <v>107</v>
      </c>
      <c r="AQ129" s="225"/>
      <c r="AR129" s="225">
        <v>412</v>
      </c>
      <c r="AS129" s="225">
        <v>314</v>
      </c>
      <c r="AT129" s="225"/>
      <c r="AU129" s="225">
        <f>AN129:AN186+AO129:AO186+AP129:AP186+AQ129:AQ186+AR129:AR186+AS129:AS186+AT129:AT186</f>
        <v>1456.6</v>
      </c>
      <c r="AV129" s="225">
        <v>53</v>
      </c>
      <c r="AW129" s="221" t="s">
        <v>149</v>
      </c>
      <c r="AX129" s="221" t="s">
        <v>131</v>
      </c>
      <c r="AY129" s="221" t="s">
        <v>267</v>
      </c>
      <c r="AZ129" s="295">
        <v>350</v>
      </c>
      <c r="BA129" s="221">
        <v>6</v>
      </c>
      <c r="BB129" s="221">
        <v>20</v>
      </c>
      <c r="BC129" s="221">
        <v>8</v>
      </c>
      <c r="BD129" s="295">
        <v>1</v>
      </c>
      <c r="BE129" s="295"/>
      <c r="BF129" s="221">
        <f>I129+J129+K129</f>
        <v>111.6</v>
      </c>
      <c r="BG129" s="221">
        <v>0</v>
      </c>
      <c r="BH129" s="221">
        <v>0</v>
      </c>
      <c r="BI129" s="221">
        <v>0</v>
      </c>
      <c r="BJ129" s="221">
        <v>0</v>
      </c>
      <c r="BK129" s="226">
        <v>503.9</v>
      </c>
      <c r="BL129" s="226">
        <v>696</v>
      </c>
      <c r="BM129" s="221">
        <v>5.28</v>
      </c>
    </row>
    <row r="130" spans="1:65" ht="9.9499999999999993" customHeight="1">
      <c r="A130" s="60">
        <v>70</v>
      </c>
      <c r="B130" s="60" t="s">
        <v>168</v>
      </c>
      <c r="C130" s="276">
        <v>26</v>
      </c>
      <c r="D130" s="206">
        <v>1953</v>
      </c>
      <c r="E130" s="206">
        <v>2</v>
      </c>
      <c r="F130" s="206">
        <v>2</v>
      </c>
      <c r="G130" s="206">
        <v>12</v>
      </c>
      <c r="H130" s="206">
        <v>0</v>
      </c>
      <c r="I130" s="225">
        <v>85.2</v>
      </c>
      <c r="J130" s="221">
        <v>0</v>
      </c>
      <c r="K130" s="221">
        <v>0</v>
      </c>
      <c r="L130" s="225">
        <v>0</v>
      </c>
      <c r="M130" s="225">
        <v>0</v>
      </c>
      <c r="N130" s="221">
        <v>0</v>
      </c>
      <c r="O130" s="221">
        <v>0</v>
      </c>
      <c r="P130" s="221">
        <v>0</v>
      </c>
      <c r="Q130" s="225">
        <v>626.4</v>
      </c>
      <c r="R130" s="225">
        <v>0</v>
      </c>
      <c r="S130" s="218">
        <f t="shared" si="35"/>
        <v>626.4</v>
      </c>
      <c r="T130" s="218">
        <f t="shared" si="36"/>
        <v>85.2</v>
      </c>
      <c r="U130" s="218">
        <f t="shared" si="37"/>
        <v>711.6</v>
      </c>
      <c r="V130" s="225">
        <v>625.9</v>
      </c>
      <c r="W130" s="225">
        <v>3406</v>
      </c>
      <c r="X130" s="225">
        <v>7</v>
      </c>
      <c r="Y130" s="225"/>
      <c r="Z130" s="307" t="s">
        <v>128</v>
      </c>
      <c r="AA130" s="307" t="s">
        <v>129</v>
      </c>
      <c r="AB130" s="221" t="s">
        <v>130</v>
      </c>
      <c r="AC130" s="221" t="s">
        <v>131</v>
      </c>
      <c r="AD130" s="307" t="s">
        <v>109</v>
      </c>
      <c r="AE130" s="225"/>
      <c r="AF130" s="225">
        <v>686.1</v>
      </c>
      <c r="AG130" s="221">
        <v>0</v>
      </c>
      <c r="AH130" s="225"/>
      <c r="AI130" s="225" t="s">
        <v>156</v>
      </c>
      <c r="AJ130" s="225" t="s">
        <v>145</v>
      </c>
      <c r="AK130" s="225" t="s">
        <v>157</v>
      </c>
      <c r="AL130" s="218" t="s">
        <v>158</v>
      </c>
      <c r="AM130" s="225">
        <v>1111</v>
      </c>
      <c r="AN130" s="225"/>
      <c r="AO130" s="225"/>
      <c r="AP130" s="225">
        <v>68</v>
      </c>
      <c r="AQ130" s="225"/>
      <c r="AR130" s="225">
        <v>504.4</v>
      </c>
      <c r="AS130" s="225"/>
      <c r="AT130" s="225">
        <v>52</v>
      </c>
      <c r="AU130" s="227">
        <f>AN81:AN185+AO81:AO185+AP81:AP185+AQ81:AQ185+AR81:AR185+AS81:AS185+AT81:AT185</f>
        <v>624.4</v>
      </c>
      <c r="AV130" s="225">
        <v>28</v>
      </c>
      <c r="AW130" s="221" t="s">
        <v>149</v>
      </c>
      <c r="AX130" s="221" t="s">
        <v>131</v>
      </c>
      <c r="AY130" s="221" t="s">
        <v>137</v>
      </c>
      <c r="AZ130" s="295">
        <v>320</v>
      </c>
      <c r="BA130" s="221"/>
      <c r="BB130" s="221">
        <v>8</v>
      </c>
      <c r="BC130" s="221">
        <v>4</v>
      </c>
      <c r="BD130" s="295"/>
      <c r="BE130" s="295"/>
      <c r="BF130" s="221">
        <f>I130+J130+K130</f>
        <v>85.2</v>
      </c>
      <c r="BG130" s="221">
        <v>0</v>
      </c>
      <c r="BH130" s="221">
        <v>0</v>
      </c>
      <c r="BI130" s="221">
        <v>0</v>
      </c>
      <c r="BJ130" s="221">
        <v>0</v>
      </c>
      <c r="BK130" s="226">
        <v>0</v>
      </c>
      <c r="BL130" s="226">
        <v>486</v>
      </c>
      <c r="BM130" s="221">
        <v>0</v>
      </c>
    </row>
    <row r="131" spans="1:65" ht="9.9499999999999993" customHeight="1">
      <c r="A131" s="60">
        <v>71</v>
      </c>
      <c r="B131" s="60" t="s">
        <v>168</v>
      </c>
      <c r="C131" s="276">
        <v>27</v>
      </c>
      <c r="D131" s="206">
        <v>1958</v>
      </c>
      <c r="E131" s="206">
        <v>3</v>
      </c>
      <c r="F131" s="206">
        <v>3</v>
      </c>
      <c r="G131" s="206">
        <v>22</v>
      </c>
      <c r="H131" s="206">
        <v>0</v>
      </c>
      <c r="I131" s="225">
        <v>124.2</v>
      </c>
      <c r="J131" s="221">
        <v>0</v>
      </c>
      <c r="K131" s="221">
        <v>0</v>
      </c>
      <c r="L131" s="225">
        <v>458.5</v>
      </c>
      <c r="M131" s="221">
        <v>458.5</v>
      </c>
      <c r="N131" s="221">
        <v>0</v>
      </c>
      <c r="O131" s="221">
        <v>0</v>
      </c>
      <c r="P131" s="221">
        <v>0</v>
      </c>
      <c r="Q131" s="225">
        <v>1248.95</v>
      </c>
      <c r="R131" s="225">
        <v>183.2</v>
      </c>
      <c r="S131" s="218">
        <f t="shared" si="35"/>
        <v>1432.15</v>
      </c>
      <c r="T131" s="218">
        <f t="shared" si="36"/>
        <v>124.2</v>
      </c>
      <c r="U131" s="218">
        <f t="shared" si="37"/>
        <v>2014.8500000000001</v>
      </c>
      <c r="V131" s="225">
        <v>1419.4</v>
      </c>
      <c r="W131" s="225">
        <v>8736</v>
      </c>
      <c r="X131" s="225">
        <v>12.5</v>
      </c>
      <c r="Y131" s="225"/>
      <c r="Z131" s="307" t="s">
        <v>128</v>
      </c>
      <c r="AA131" s="307" t="s">
        <v>129</v>
      </c>
      <c r="AB131" s="221" t="s">
        <v>130</v>
      </c>
      <c r="AC131" s="221" t="s">
        <v>131</v>
      </c>
      <c r="AD131" s="307" t="s">
        <v>109</v>
      </c>
      <c r="AE131" s="225"/>
      <c r="AF131" s="225"/>
      <c r="AG131" s="221">
        <v>0</v>
      </c>
      <c r="AH131" s="225">
        <v>1142.8</v>
      </c>
      <c r="AI131" s="225" t="s">
        <v>161</v>
      </c>
      <c r="AJ131" s="225" t="s">
        <v>145</v>
      </c>
      <c r="AK131" s="225" t="s">
        <v>167</v>
      </c>
      <c r="AL131" s="218" t="s">
        <v>158</v>
      </c>
      <c r="AM131" s="225">
        <v>1660</v>
      </c>
      <c r="AN131" s="225">
        <v>245</v>
      </c>
      <c r="AO131" s="225"/>
      <c r="AP131" s="225">
        <v>114.5</v>
      </c>
      <c r="AQ131" s="225"/>
      <c r="AR131" s="225">
        <v>196</v>
      </c>
      <c r="AS131" s="312">
        <v>412.3</v>
      </c>
      <c r="AT131" s="225"/>
      <c r="AU131" s="227">
        <f>AN81:AN186+AO81:AO186+AP81:AP186+AQ81:AQ186+AR81:AR186+AS81:AS186+AT81:AT186</f>
        <v>967.8</v>
      </c>
      <c r="AV131" s="225">
        <v>52</v>
      </c>
      <c r="AW131" s="221" t="s">
        <v>149</v>
      </c>
      <c r="AX131" s="221" t="s">
        <v>131</v>
      </c>
      <c r="AY131" s="221" t="s">
        <v>137</v>
      </c>
      <c r="AZ131" s="295">
        <v>280</v>
      </c>
      <c r="BA131" s="221"/>
      <c r="BB131" s="221">
        <v>14</v>
      </c>
      <c r="BC131" s="221">
        <v>10</v>
      </c>
      <c r="BD131" s="295"/>
      <c r="BE131" s="295"/>
      <c r="BF131" s="221">
        <f>I131+J131+K131</f>
        <v>124.2</v>
      </c>
      <c r="BG131" s="221">
        <v>0</v>
      </c>
      <c r="BH131" s="221">
        <v>0</v>
      </c>
      <c r="BI131" s="221">
        <v>0</v>
      </c>
      <c r="BJ131" s="221">
        <v>0</v>
      </c>
      <c r="BK131" s="295">
        <v>458.5</v>
      </c>
      <c r="BL131" s="226">
        <v>692</v>
      </c>
      <c r="BM131" s="221">
        <v>7.9</v>
      </c>
    </row>
    <row r="132" spans="1:65" ht="9.9499999999999993" customHeight="1">
      <c r="A132" s="60">
        <v>72</v>
      </c>
      <c r="B132" s="60" t="s">
        <v>168</v>
      </c>
      <c r="C132" s="276">
        <v>28</v>
      </c>
      <c r="D132" s="206">
        <v>1970</v>
      </c>
      <c r="E132" s="206">
        <v>5</v>
      </c>
      <c r="F132" s="206">
        <v>8</v>
      </c>
      <c r="G132" s="206">
        <v>113</v>
      </c>
      <c r="H132" s="206">
        <v>0</v>
      </c>
      <c r="I132" s="225">
        <v>484</v>
      </c>
      <c r="J132" s="221">
        <v>0</v>
      </c>
      <c r="K132" s="221">
        <v>0</v>
      </c>
      <c r="L132" s="225">
        <v>439.7</v>
      </c>
      <c r="M132" s="225">
        <v>439.7</v>
      </c>
      <c r="N132" s="221">
        <v>0</v>
      </c>
      <c r="O132" s="221">
        <v>0</v>
      </c>
      <c r="P132" s="221">
        <v>0</v>
      </c>
      <c r="Q132" s="225">
        <v>5465</v>
      </c>
      <c r="R132" s="225">
        <v>309.2</v>
      </c>
      <c r="S132" s="218">
        <f t="shared" si="35"/>
        <v>5774.2</v>
      </c>
      <c r="T132" s="218">
        <f t="shared" si="36"/>
        <v>484</v>
      </c>
      <c r="U132" s="218">
        <f t="shared" si="37"/>
        <v>6697.9</v>
      </c>
      <c r="V132" s="225">
        <v>5783.1</v>
      </c>
      <c r="W132" s="225">
        <v>21961.5</v>
      </c>
      <c r="X132" s="225">
        <v>15</v>
      </c>
      <c r="Y132" s="225"/>
      <c r="Z132" s="307" t="s">
        <v>128</v>
      </c>
      <c r="AA132" s="307" t="s">
        <v>129</v>
      </c>
      <c r="AB132" s="221" t="s">
        <v>130</v>
      </c>
      <c r="AC132" s="221" t="s">
        <v>131</v>
      </c>
      <c r="AD132" s="307" t="s">
        <v>109</v>
      </c>
      <c r="AE132" s="225">
        <v>1484.6</v>
      </c>
      <c r="AF132" s="225"/>
      <c r="AG132" s="221">
        <v>0</v>
      </c>
      <c r="AH132" s="225"/>
      <c r="AI132" s="225" t="s">
        <v>132</v>
      </c>
      <c r="AJ132" s="225" t="s">
        <v>133</v>
      </c>
      <c r="AK132" s="225" t="s">
        <v>134</v>
      </c>
      <c r="AL132" s="221" t="s">
        <v>158</v>
      </c>
      <c r="AM132" s="225">
        <v>4231</v>
      </c>
      <c r="AN132" s="225">
        <v>298</v>
      </c>
      <c r="AO132" s="225">
        <v>80</v>
      </c>
      <c r="AP132" s="225">
        <v>201</v>
      </c>
      <c r="AQ132" s="225"/>
      <c r="AR132" s="225">
        <v>1447</v>
      </c>
      <c r="AS132" s="225"/>
      <c r="AT132" s="225">
        <v>144</v>
      </c>
      <c r="AU132" s="225">
        <f>AN132:AN187+AO132:AO187+AP132:AP187+AQ132:AQ187+AR132:AR187+AS132:AS187+AT132:AT187</f>
        <v>2170</v>
      </c>
      <c r="AV132" s="225">
        <v>200</v>
      </c>
      <c r="AW132" s="221" t="s">
        <v>136</v>
      </c>
      <c r="AX132" s="221" t="s">
        <v>131</v>
      </c>
      <c r="AY132" s="221" t="s">
        <v>137</v>
      </c>
      <c r="AZ132" s="295">
        <v>530</v>
      </c>
      <c r="BA132" s="221">
        <v>19</v>
      </c>
      <c r="BB132" s="221">
        <v>48</v>
      </c>
      <c r="BC132" s="221">
        <v>38</v>
      </c>
      <c r="BD132" s="295">
        <v>8</v>
      </c>
      <c r="BE132" s="295"/>
      <c r="BF132" s="221">
        <f>I132+J132+K132</f>
        <v>484</v>
      </c>
      <c r="BG132" s="221">
        <v>0</v>
      </c>
      <c r="BH132" s="221">
        <v>0</v>
      </c>
      <c r="BI132" s="221">
        <v>0</v>
      </c>
      <c r="BJ132" s="221">
        <v>0</v>
      </c>
      <c r="BK132" s="226">
        <v>439.7</v>
      </c>
      <c r="BL132" s="226">
        <v>0</v>
      </c>
      <c r="BM132" s="221">
        <v>22</v>
      </c>
    </row>
    <row r="133" spans="1:65" ht="9.9499999999999993" customHeight="1">
      <c r="A133" s="60">
        <v>73</v>
      </c>
      <c r="B133" s="55" t="s">
        <v>198</v>
      </c>
      <c r="C133" s="275">
        <v>9</v>
      </c>
      <c r="D133" s="204">
        <v>1977</v>
      </c>
      <c r="E133" s="204">
        <v>5</v>
      </c>
      <c r="F133" s="204">
        <v>4</v>
      </c>
      <c r="G133" s="204">
        <v>60</v>
      </c>
      <c r="H133" s="204">
        <v>0</v>
      </c>
      <c r="I133" s="221">
        <v>288.8</v>
      </c>
      <c r="J133" s="221">
        <v>0</v>
      </c>
      <c r="K133" s="221">
        <v>0</v>
      </c>
      <c r="L133" s="221">
        <v>694.3</v>
      </c>
      <c r="M133" s="221">
        <v>694.3</v>
      </c>
      <c r="N133" s="221">
        <v>0</v>
      </c>
      <c r="O133" s="221">
        <v>0</v>
      </c>
      <c r="P133" s="221">
        <v>0</v>
      </c>
      <c r="Q133" s="221">
        <v>2628.5</v>
      </c>
      <c r="R133" s="221">
        <v>570.6</v>
      </c>
      <c r="S133" s="218">
        <f t="shared" si="35"/>
        <v>3199.1</v>
      </c>
      <c r="T133" s="218">
        <f t="shared" si="36"/>
        <v>288.8</v>
      </c>
      <c r="U133" s="218">
        <f t="shared" si="37"/>
        <v>4182.2</v>
      </c>
      <c r="V133" s="221">
        <v>3106.8</v>
      </c>
      <c r="W133" s="221">
        <v>13108</v>
      </c>
      <c r="X133" s="221">
        <v>15.1</v>
      </c>
      <c r="Y133" s="221"/>
      <c r="Z133" s="221" t="s">
        <v>128</v>
      </c>
      <c r="AA133" s="221" t="s">
        <v>129</v>
      </c>
      <c r="AB133" s="221" t="s">
        <v>130</v>
      </c>
      <c r="AC133" s="221" t="s">
        <v>131</v>
      </c>
      <c r="AD133" s="221" t="s">
        <v>109</v>
      </c>
      <c r="AE133" s="221">
        <v>1485.3</v>
      </c>
      <c r="AF133" s="221">
        <v>0</v>
      </c>
      <c r="AG133" s="221"/>
      <c r="AH133" s="221">
        <v>0</v>
      </c>
      <c r="AI133" s="221" t="s">
        <v>140</v>
      </c>
      <c r="AJ133" s="221" t="s">
        <v>133</v>
      </c>
      <c r="AK133" s="221" t="s">
        <v>134</v>
      </c>
      <c r="AL133" s="218" t="s">
        <v>135</v>
      </c>
      <c r="AM133" s="221">
        <v>1803</v>
      </c>
      <c r="AN133" s="221">
        <v>186</v>
      </c>
      <c r="AO133" s="221">
        <v>0</v>
      </c>
      <c r="AP133" s="221">
        <v>137</v>
      </c>
      <c r="AQ133" s="221">
        <v>56</v>
      </c>
      <c r="AR133" s="221">
        <v>677.7</v>
      </c>
      <c r="AS133" s="221">
        <v>52</v>
      </c>
      <c r="AT133" s="221">
        <v>0</v>
      </c>
      <c r="AU133" s="221">
        <f>AN133+AO133+AP133+AQ133+AR133+AS133+AT133</f>
        <v>1108.7</v>
      </c>
      <c r="AV133" s="221">
        <v>149</v>
      </c>
      <c r="AW133" s="221" t="s">
        <v>136</v>
      </c>
      <c r="AX133" s="221" t="s">
        <v>131</v>
      </c>
      <c r="AY133" s="221" t="s">
        <v>137</v>
      </c>
      <c r="AZ133" s="295">
        <v>400</v>
      </c>
      <c r="BA133" s="221">
        <v>12</v>
      </c>
      <c r="BB133" s="221">
        <v>28</v>
      </c>
      <c r="BC133" s="221">
        <v>20</v>
      </c>
      <c r="BD133" s="295"/>
      <c r="BE133" s="295"/>
      <c r="BF133" s="221">
        <f>I133+J133+K133</f>
        <v>288.8</v>
      </c>
      <c r="BG133" s="221">
        <v>0</v>
      </c>
      <c r="BH133" s="221">
        <v>0</v>
      </c>
      <c r="BI133" s="221">
        <v>0</v>
      </c>
      <c r="BJ133" s="221">
        <v>0</v>
      </c>
      <c r="BK133" s="295">
        <v>694.3</v>
      </c>
      <c r="BL133" s="295">
        <v>0</v>
      </c>
      <c r="BM133" s="221">
        <v>9</v>
      </c>
    </row>
    <row r="134" spans="1:65" ht="9.9499999999999993" customHeight="1">
      <c r="A134" s="60">
        <v>74</v>
      </c>
      <c r="B134" s="55" t="s">
        <v>198</v>
      </c>
      <c r="C134" s="275">
        <v>11</v>
      </c>
      <c r="D134" s="204">
        <v>1974</v>
      </c>
      <c r="E134" s="204">
        <v>5</v>
      </c>
      <c r="F134" s="204">
        <v>4</v>
      </c>
      <c r="G134" s="204">
        <v>60</v>
      </c>
      <c r="H134" s="204">
        <v>0</v>
      </c>
      <c r="I134" s="221">
        <v>292.7</v>
      </c>
      <c r="J134" s="221">
        <v>0</v>
      </c>
      <c r="K134" s="221">
        <v>0</v>
      </c>
      <c r="L134" s="221">
        <v>686.9</v>
      </c>
      <c r="M134" s="221">
        <v>686.9</v>
      </c>
      <c r="N134" s="221">
        <v>0</v>
      </c>
      <c r="O134" s="221">
        <v>0</v>
      </c>
      <c r="P134" s="221">
        <v>0</v>
      </c>
      <c r="Q134" s="221">
        <v>2626.2</v>
      </c>
      <c r="R134" s="221">
        <v>0</v>
      </c>
      <c r="S134" s="218">
        <f t="shared" si="35"/>
        <v>2626.2</v>
      </c>
      <c r="T134" s="218">
        <f t="shared" si="36"/>
        <v>292.7</v>
      </c>
      <c r="U134" s="218">
        <f t="shared" si="37"/>
        <v>3605.7999999999997</v>
      </c>
      <c r="V134" s="221">
        <v>2623.6</v>
      </c>
      <c r="W134" s="221">
        <v>9617</v>
      </c>
      <c r="X134" s="221">
        <v>14</v>
      </c>
      <c r="Y134" s="221"/>
      <c r="Z134" s="221" t="s">
        <v>128</v>
      </c>
      <c r="AA134" s="221" t="s">
        <v>129</v>
      </c>
      <c r="AB134" s="221" t="s">
        <v>130</v>
      </c>
      <c r="AC134" s="221" t="s">
        <v>131</v>
      </c>
      <c r="AD134" s="221" t="s">
        <v>109</v>
      </c>
      <c r="AE134" s="221">
        <v>756</v>
      </c>
      <c r="AF134" s="297">
        <v>0</v>
      </c>
      <c r="AG134" s="221"/>
      <c r="AH134" s="221">
        <v>0</v>
      </c>
      <c r="AI134" s="221" t="s">
        <v>132</v>
      </c>
      <c r="AJ134" s="221" t="s">
        <v>133</v>
      </c>
      <c r="AK134" s="221" t="s">
        <v>134</v>
      </c>
      <c r="AL134" s="221" t="s">
        <v>135</v>
      </c>
      <c r="AM134" s="221">
        <v>2846</v>
      </c>
      <c r="AN134" s="221">
        <v>178</v>
      </c>
      <c r="AO134" s="221">
        <v>10</v>
      </c>
      <c r="AP134" s="221">
        <v>151</v>
      </c>
      <c r="AQ134" s="221">
        <v>1080</v>
      </c>
      <c r="AR134" s="221">
        <v>550.1</v>
      </c>
      <c r="AS134" s="221">
        <v>140</v>
      </c>
      <c r="AT134" s="221">
        <v>50</v>
      </c>
      <c r="AU134" s="221">
        <f>AN33:AN144+AO33:AO144+AP33:AP144+AQ33:AQ144+AR33:AR144+AS33:AS144+AT33:AT144</f>
        <v>2159.1</v>
      </c>
      <c r="AV134" s="221">
        <v>120</v>
      </c>
      <c r="AW134" s="221" t="s">
        <v>136</v>
      </c>
      <c r="AX134" s="221" t="s">
        <v>131</v>
      </c>
      <c r="AY134" s="221" t="s">
        <v>137</v>
      </c>
      <c r="AZ134" s="295">
        <v>960</v>
      </c>
      <c r="BA134" s="221">
        <v>10</v>
      </c>
      <c r="BB134" s="221">
        <v>30</v>
      </c>
      <c r="BC134" s="221">
        <v>20</v>
      </c>
      <c r="BD134" s="295"/>
      <c r="BE134" s="295"/>
      <c r="BF134" s="221">
        <f>I134+J134+K134</f>
        <v>292.7</v>
      </c>
      <c r="BG134" s="221">
        <v>0</v>
      </c>
      <c r="BH134" s="221">
        <v>0</v>
      </c>
      <c r="BI134" s="221">
        <v>0</v>
      </c>
      <c r="BJ134" s="221">
        <v>0</v>
      </c>
      <c r="BK134" s="295">
        <v>686.9</v>
      </c>
      <c r="BL134" s="295">
        <v>0</v>
      </c>
      <c r="BM134" s="221">
        <v>9</v>
      </c>
    </row>
    <row r="135" spans="1:65" ht="9.9499999999999993" customHeight="1">
      <c r="A135" s="60">
        <v>75</v>
      </c>
      <c r="B135" s="55" t="s">
        <v>198</v>
      </c>
      <c r="C135" s="275">
        <v>13</v>
      </c>
      <c r="D135" s="204">
        <v>1975</v>
      </c>
      <c r="E135" s="204">
        <v>5</v>
      </c>
      <c r="F135" s="204">
        <v>4</v>
      </c>
      <c r="G135" s="204">
        <v>60</v>
      </c>
      <c r="H135" s="204">
        <v>0</v>
      </c>
      <c r="I135" s="221">
        <v>292.39999999999998</v>
      </c>
      <c r="J135" s="221">
        <v>0</v>
      </c>
      <c r="K135" s="221">
        <v>0</v>
      </c>
      <c r="L135" s="221">
        <v>686.9</v>
      </c>
      <c r="M135" s="221">
        <v>686.9</v>
      </c>
      <c r="N135" s="221">
        <v>0</v>
      </c>
      <c r="O135" s="221">
        <v>0</v>
      </c>
      <c r="P135" s="221">
        <v>0</v>
      </c>
      <c r="Q135" s="221">
        <v>2630.5</v>
      </c>
      <c r="R135" s="221">
        <v>0</v>
      </c>
      <c r="S135" s="218">
        <f t="shared" si="35"/>
        <v>2630.5</v>
      </c>
      <c r="T135" s="218">
        <f t="shared" si="36"/>
        <v>292.39999999999998</v>
      </c>
      <c r="U135" s="218">
        <f t="shared" si="37"/>
        <v>3609.8</v>
      </c>
      <c r="V135" s="221">
        <v>2627.4</v>
      </c>
      <c r="W135" s="221">
        <v>2627.4</v>
      </c>
      <c r="X135" s="221">
        <v>14</v>
      </c>
      <c r="Y135" s="221"/>
      <c r="Z135" s="221" t="s">
        <v>128</v>
      </c>
      <c r="AA135" s="221" t="s">
        <v>129</v>
      </c>
      <c r="AB135" s="221" t="s">
        <v>130</v>
      </c>
      <c r="AC135" s="221" t="s">
        <v>131</v>
      </c>
      <c r="AD135" s="221" t="s">
        <v>109</v>
      </c>
      <c r="AE135" s="221">
        <v>756</v>
      </c>
      <c r="AF135" s="221">
        <v>0</v>
      </c>
      <c r="AG135" s="221"/>
      <c r="AH135" s="221">
        <v>0</v>
      </c>
      <c r="AI135" s="221" t="s">
        <v>132</v>
      </c>
      <c r="AJ135" s="221" t="s">
        <v>133</v>
      </c>
      <c r="AK135" s="221" t="s">
        <v>134</v>
      </c>
      <c r="AL135" s="221" t="s">
        <v>135</v>
      </c>
      <c r="AM135" s="221">
        <v>2908</v>
      </c>
      <c r="AN135" s="221">
        <v>182</v>
      </c>
      <c r="AO135" s="221">
        <v>10</v>
      </c>
      <c r="AP135" s="221">
        <v>151</v>
      </c>
      <c r="AQ135" s="221">
        <v>540</v>
      </c>
      <c r="AR135" s="221">
        <v>1088.0999999999999</v>
      </c>
      <c r="AS135" s="221">
        <v>100</v>
      </c>
      <c r="AT135" s="221">
        <v>150</v>
      </c>
      <c r="AU135" s="221">
        <f>AN135+AO135+AP135+AQ135+AR135+AS135+AT135</f>
        <v>2221.1</v>
      </c>
      <c r="AV135" s="221">
        <v>138</v>
      </c>
      <c r="AW135" s="221" t="s">
        <v>136</v>
      </c>
      <c r="AX135" s="221" t="s">
        <v>131</v>
      </c>
      <c r="AY135" s="221" t="s">
        <v>137</v>
      </c>
      <c r="AZ135" s="295">
        <v>557</v>
      </c>
      <c r="BA135" s="221">
        <v>10</v>
      </c>
      <c r="BB135" s="221">
        <v>30</v>
      </c>
      <c r="BC135" s="221">
        <v>20</v>
      </c>
      <c r="BD135" s="295"/>
      <c r="BE135" s="295"/>
      <c r="BF135" s="221">
        <f>I135+J135+K135</f>
        <v>292.39999999999998</v>
      </c>
      <c r="BG135" s="221">
        <v>0</v>
      </c>
      <c r="BH135" s="221">
        <v>0</v>
      </c>
      <c r="BI135" s="221">
        <v>0</v>
      </c>
      <c r="BJ135" s="221">
        <v>0</v>
      </c>
      <c r="BK135" s="295">
        <v>686.9</v>
      </c>
      <c r="BL135" s="295">
        <v>0</v>
      </c>
      <c r="BM135" s="221">
        <v>11.8</v>
      </c>
    </row>
    <row r="136" spans="1:65" ht="9.9499999999999993" customHeight="1">
      <c r="A136" s="55"/>
      <c r="B136" s="45" t="s">
        <v>68</v>
      </c>
      <c r="C136" s="280"/>
      <c r="D136" s="326"/>
      <c r="E136" s="326">
        <f>SUM(E61:E135)</f>
        <v>262</v>
      </c>
      <c r="F136" s="326">
        <f>SUM(F61:F135)</f>
        <v>231</v>
      </c>
      <c r="G136" s="326">
        <f>SUM(G61:G135)</f>
        <v>3062</v>
      </c>
      <c r="H136" s="326">
        <f>SUM(H61:H135)</f>
        <v>1</v>
      </c>
      <c r="I136" s="314">
        <f>SUM(I61:I135)</f>
        <v>12419.6</v>
      </c>
      <c r="J136" s="303">
        <f>SUM(J61:J135)</f>
        <v>2340.5</v>
      </c>
      <c r="K136" s="303">
        <f>SUM(K61:K135)</f>
        <v>4.8</v>
      </c>
      <c r="L136" s="314">
        <f>SUM(L61:L135)</f>
        <v>32915.130000000005</v>
      </c>
      <c r="M136" s="303">
        <f>SUM(M61:M135)</f>
        <v>28471.960000000003</v>
      </c>
      <c r="N136" s="314">
        <f>SUM(N61:N135)</f>
        <v>268.10000000000002</v>
      </c>
      <c r="O136" s="303">
        <f>SUM(O61:O135)</f>
        <v>1494.27</v>
      </c>
      <c r="P136" s="303">
        <f>SUM(P61:P135)</f>
        <v>2678.6</v>
      </c>
      <c r="Q136" s="314">
        <f>SUM(Q61:Q135)</f>
        <v>132860.34999999998</v>
      </c>
      <c r="R136" s="314">
        <f>SUM(R61:R135)</f>
        <v>14053.25</v>
      </c>
      <c r="S136" s="303">
        <f>SUM(S61:S135)</f>
        <v>151086.47</v>
      </c>
      <c r="T136" s="314">
        <f>SUM(T61:T135)</f>
        <v>14764.900000000001</v>
      </c>
      <c r="U136" s="314">
        <f>SUM(U61:U135)</f>
        <v>194593.63</v>
      </c>
      <c r="V136" s="314">
        <f>SUM(V61:V135)</f>
        <v>148606.46999999997</v>
      </c>
      <c r="W136" s="314">
        <f>SUM(W61:W135)</f>
        <v>687132.8</v>
      </c>
      <c r="X136" s="314"/>
      <c r="Y136" s="314"/>
      <c r="Z136" s="327"/>
      <c r="AA136" s="327"/>
      <c r="AB136" s="303"/>
      <c r="AC136" s="303"/>
      <c r="AD136" s="327"/>
      <c r="AE136" s="314">
        <f>SUM(AE61:AE135)</f>
        <v>19931</v>
      </c>
      <c r="AF136" s="314">
        <f t="shared" ref="AF136:AH136" si="38">SUM(AF61:AF135)</f>
        <v>32549.32</v>
      </c>
      <c r="AG136" s="314">
        <f t="shared" si="38"/>
        <v>0</v>
      </c>
      <c r="AH136" s="314">
        <f t="shared" si="38"/>
        <v>17291.53</v>
      </c>
      <c r="AI136" s="314"/>
      <c r="AJ136" s="314"/>
      <c r="AK136" s="314"/>
      <c r="AL136" s="314"/>
      <c r="AM136" s="314">
        <f t="shared" ref="AM136" si="39">SUM(AM61:AM135)</f>
        <v>183480.4</v>
      </c>
      <c r="AN136" s="314">
        <f t="shared" ref="AN136" si="40">SUM(AN61:AN135)</f>
        <v>19699.14</v>
      </c>
      <c r="AO136" s="314">
        <f t="shared" ref="AO136" si="41">SUM(AO61:AO135)</f>
        <v>3992</v>
      </c>
      <c r="AP136" s="314">
        <f t="shared" ref="AP136" si="42">SUM(AP61:AP135)</f>
        <v>8708.75</v>
      </c>
      <c r="AQ136" s="314">
        <f t="shared" ref="AQ136" si="43">SUM(AQ61:AQ135)</f>
        <v>4672.8</v>
      </c>
      <c r="AR136" s="314">
        <f t="shared" ref="AR136" si="44">SUM(AR61:AR135)</f>
        <v>66867.56</v>
      </c>
      <c r="AS136" s="314">
        <f t="shared" ref="AS136" si="45">SUM(AS61:AS135)</f>
        <v>13114.8</v>
      </c>
      <c r="AT136" s="314">
        <f t="shared" ref="AT136" si="46">SUM(AT61:AT135)</f>
        <v>8598.2000000000007</v>
      </c>
      <c r="AU136" s="314">
        <f t="shared" ref="AU136" si="47">SUM(AU61:AU135)</f>
        <v>125653.25000000006</v>
      </c>
      <c r="AV136" s="314">
        <f t="shared" ref="AV136" si="48">SUM(AV61:AV135)</f>
        <v>5608</v>
      </c>
      <c r="AW136" s="303"/>
      <c r="AX136" s="303"/>
      <c r="AY136" s="303"/>
      <c r="AZ136" s="316">
        <f>SUM(AZ61:AZ135)</f>
        <v>23840</v>
      </c>
      <c r="BA136" s="303">
        <f>SUM(BA61:BA135)</f>
        <v>873</v>
      </c>
      <c r="BB136" s="303">
        <f>SUM(BB61:BB135)</f>
        <v>1361</v>
      </c>
      <c r="BC136" s="303">
        <f>SUM(BC61:BC135)</f>
        <v>748</v>
      </c>
      <c r="BD136" s="316">
        <f>SUM(BD61:BD135)</f>
        <v>89</v>
      </c>
      <c r="BE136" s="295"/>
      <c r="BF136" s="303">
        <f>I136+J136+K136</f>
        <v>14764.9</v>
      </c>
      <c r="BG136" s="221">
        <v>0</v>
      </c>
      <c r="BH136" s="221">
        <v>0</v>
      </c>
      <c r="BI136" s="221">
        <v>0</v>
      </c>
      <c r="BJ136" s="221">
        <v>0</v>
      </c>
      <c r="BK136" s="316">
        <f>SUM(BK61:BK135)</f>
        <v>28390.140000000003</v>
      </c>
      <c r="BL136" s="316">
        <f>SUM(BL61:BL135)</f>
        <v>36056.800000000003</v>
      </c>
      <c r="BM136" s="303">
        <f>SUM(BM61:BM135)</f>
        <v>433.27999999999992</v>
      </c>
    </row>
    <row r="137" spans="1:65" ht="9.9499999999999993" customHeight="1">
      <c r="B137" s="178" t="s">
        <v>207</v>
      </c>
      <c r="C137" s="290"/>
      <c r="D137" s="317"/>
      <c r="E137" s="317"/>
      <c r="F137" s="317"/>
      <c r="G137" s="317"/>
      <c r="H137" s="317"/>
      <c r="I137" s="304"/>
      <c r="J137" s="304"/>
      <c r="K137" s="304"/>
      <c r="L137" s="304"/>
      <c r="M137" s="304"/>
      <c r="N137" s="304"/>
      <c r="O137" s="304"/>
      <c r="P137" s="304"/>
      <c r="Q137" s="304"/>
      <c r="R137" s="304"/>
      <c r="S137" s="304"/>
      <c r="T137" s="304"/>
      <c r="U137" s="304"/>
      <c r="V137" s="304"/>
      <c r="W137" s="304"/>
      <c r="X137" s="304"/>
      <c r="Y137" s="304"/>
      <c r="Z137" s="304"/>
      <c r="AA137" s="304"/>
      <c r="AB137" s="304"/>
      <c r="AC137" s="304"/>
      <c r="AD137" s="304"/>
      <c r="AE137" s="304"/>
      <c r="AF137" s="305"/>
      <c r="AG137" s="305"/>
      <c r="AH137" s="305"/>
      <c r="AI137" s="305"/>
      <c r="AJ137" s="305"/>
      <c r="AK137" s="305"/>
      <c r="AL137" s="305"/>
      <c r="AM137" s="305"/>
      <c r="AN137" s="305"/>
      <c r="AO137" s="305"/>
      <c r="AP137" s="305"/>
      <c r="AQ137" s="305"/>
      <c r="AR137" s="305"/>
      <c r="AS137" s="305"/>
      <c r="AT137" s="305"/>
      <c r="AU137" s="305"/>
      <c r="AV137" s="305"/>
      <c r="AW137" s="305"/>
      <c r="AX137" s="305"/>
      <c r="AY137" s="305"/>
      <c r="AZ137" s="305"/>
      <c r="BA137" s="305"/>
      <c r="BB137" s="305"/>
      <c r="BC137" s="305"/>
      <c r="BD137" s="305"/>
      <c r="BE137" s="305"/>
      <c r="BF137" s="305"/>
      <c r="BG137" s="305"/>
      <c r="BH137" s="305"/>
      <c r="BI137" s="305"/>
      <c r="BJ137" s="305"/>
      <c r="BK137" s="305"/>
      <c r="BL137" s="305"/>
      <c r="BM137" s="306"/>
    </row>
    <row r="138" spans="1:65" ht="9.9499999999999993" customHeight="1">
      <c r="A138" s="112">
        <v>1</v>
      </c>
      <c r="B138" s="112" t="s">
        <v>208</v>
      </c>
      <c r="C138" s="276">
        <v>2</v>
      </c>
      <c r="D138" s="204">
        <v>1963</v>
      </c>
      <c r="E138" s="204">
        <v>3</v>
      </c>
      <c r="F138" s="204">
        <v>3</v>
      </c>
      <c r="G138" s="204">
        <v>35</v>
      </c>
      <c r="H138" s="206">
        <v>0</v>
      </c>
      <c r="I138" s="225">
        <v>134.1</v>
      </c>
      <c r="J138" s="221">
        <v>0</v>
      </c>
      <c r="K138" s="221">
        <v>0</v>
      </c>
      <c r="L138" s="225">
        <v>0</v>
      </c>
      <c r="M138" s="221">
        <v>0</v>
      </c>
      <c r="N138" s="225">
        <v>0</v>
      </c>
      <c r="O138" s="221">
        <v>0</v>
      </c>
      <c r="P138" s="221">
        <v>0</v>
      </c>
      <c r="Q138" s="225">
        <v>1473.2</v>
      </c>
      <c r="R138" s="225">
        <v>40.6</v>
      </c>
      <c r="S138" s="218">
        <f t="shared" ref="S138" si="49">SUM(O138:R138)</f>
        <v>1513.8</v>
      </c>
      <c r="T138" s="218">
        <f t="shared" ref="T138" si="50">SUM(I138:K138)</f>
        <v>134.1</v>
      </c>
      <c r="U138" s="218">
        <f t="shared" ref="U138" si="51">SUM(I138:L138)+Q138+R138</f>
        <v>1647.8999999999999</v>
      </c>
      <c r="V138" s="221">
        <v>1646</v>
      </c>
      <c r="W138" s="221">
        <v>5567</v>
      </c>
      <c r="X138" s="221">
        <v>8.6999999999999993</v>
      </c>
      <c r="Y138" s="221">
        <v>33.799999999999997</v>
      </c>
      <c r="Z138" s="327"/>
      <c r="AA138" s="307" t="s">
        <v>209</v>
      </c>
      <c r="AB138" s="221" t="s">
        <v>130</v>
      </c>
      <c r="AC138" s="221" t="s">
        <v>131</v>
      </c>
      <c r="AD138" s="307" t="s">
        <v>109</v>
      </c>
      <c r="AE138" s="225"/>
      <c r="AF138" s="218">
        <v>829</v>
      </c>
      <c r="AG138" s="221"/>
      <c r="AH138" s="221"/>
      <c r="AI138" s="221" t="s">
        <v>210</v>
      </c>
      <c r="AJ138" s="225" t="s">
        <v>133</v>
      </c>
      <c r="AK138" s="218" t="s">
        <v>211</v>
      </c>
      <c r="AL138" s="218" t="s">
        <v>158</v>
      </c>
      <c r="AM138" s="225">
        <v>2402</v>
      </c>
      <c r="AN138" s="225">
        <v>357</v>
      </c>
      <c r="AO138" s="225">
        <v>60</v>
      </c>
      <c r="AP138" s="225">
        <v>105</v>
      </c>
      <c r="AQ138" s="225">
        <v>0</v>
      </c>
      <c r="AR138" s="225">
        <v>928</v>
      </c>
      <c r="AS138" s="225">
        <v>80</v>
      </c>
      <c r="AT138" s="225">
        <v>232</v>
      </c>
      <c r="AU138" s="221">
        <f>AT138+AS138+AR138+AQ138+AP138+AO138+AN138</f>
        <v>1762</v>
      </c>
      <c r="AV138" s="221">
        <v>66</v>
      </c>
      <c r="AW138" s="221" t="s">
        <v>149</v>
      </c>
      <c r="AX138" s="221" t="s">
        <v>131</v>
      </c>
      <c r="AY138" s="221" t="s">
        <v>137</v>
      </c>
      <c r="AZ138" s="295">
        <v>720</v>
      </c>
      <c r="BA138" s="221">
        <v>6</v>
      </c>
      <c r="BB138" s="221">
        <v>25</v>
      </c>
      <c r="BC138" s="221">
        <v>5</v>
      </c>
      <c r="BD138" s="295"/>
      <c r="BE138" s="295"/>
      <c r="BF138" s="221">
        <f>I138+J138+K138</f>
        <v>134.1</v>
      </c>
      <c r="BG138" s="221">
        <v>0</v>
      </c>
      <c r="BH138" s="221">
        <v>0</v>
      </c>
      <c r="BI138" s="221">
        <v>0</v>
      </c>
      <c r="BJ138" s="221">
        <v>0</v>
      </c>
      <c r="BK138" s="221">
        <v>0</v>
      </c>
      <c r="BL138" s="221">
        <v>639.79999999999995</v>
      </c>
      <c r="BM138" s="221">
        <v>6.93</v>
      </c>
    </row>
    <row r="139" spans="1:65" ht="9.9499999999999993" customHeight="1">
      <c r="A139" s="112">
        <v>2</v>
      </c>
      <c r="B139" s="112" t="s">
        <v>208</v>
      </c>
      <c r="C139" s="276">
        <v>3</v>
      </c>
      <c r="D139" s="204">
        <v>1960</v>
      </c>
      <c r="E139" s="204">
        <v>3</v>
      </c>
      <c r="F139" s="204">
        <v>3</v>
      </c>
      <c r="G139" s="204">
        <v>36</v>
      </c>
      <c r="H139" s="206">
        <v>0</v>
      </c>
      <c r="I139" s="225">
        <v>110.4</v>
      </c>
      <c r="J139" s="221">
        <v>0</v>
      </c>
      <c r="K139" s="221">
        <v>0</v>
      </c>
      <c r="L139" s="225">
        <v>0</v>
      </c>
      <c r="M139" s="221">
        <v>0</v>
      </c>
      <c r="N139" s="225">
        <v>0</v>
      </c>
      <c r="O139" s="221">
        <v>0</v>
      </c>
      <c r="P139" s="221">
        <v>0</v>
      </c>
      <c r="Q139" s="225">
        <v>1516.2</v>
      </c>
      <c r="R139" s="225">
        <v>0</v>
      </c>
      <c r="S139" s="218">
        <f t="shared" ref="S139:S202" si="52">SUM(O139:R139)</f>
        <v>1516.2</v>
      </c>
      <c r="T139" s="218">
        <f t="shared" ref="T139:T202" si="53">SUM(I139:K139)</f>
        <v>110.4</v>
      </c>
      <c r="U139" s="218">
        <f t="shared" ref="U139:U202" si="54">SUM(I139:L139)+Q139+R139</f>
        <v>1626.6000000000001</v>
      </c>
      <c r="V139" s="221">
        <v>1516.5</v>
      </c>
      <c r="W139" s="221">
        <v>6985</v>
      </c>
      <c r="X139" s="221">
        <v>10</v>
      </c>
      <c r="Y139" s="221">
        <v>36.200000000000003</v>
      </c>
      <c r="Z139" s="327"/>
      <c r="AA139" s="307" t="s">
        <v>209</v>
      </c>
      <c r="AB139" s="221" t="s">
        <v>130</v>
      </c>
      <c r="AC139" s="221" t="s">
        <v>131</v>
      </c>
      <c r="AD139" s="307" t="s">
        <v>109</v>
      </c>
      <c r="AE139" s="225"/>
      <c r="AF139" s="221">
        <v>885</v>
      </c>
      <c r="AG139" s="221"/>
      <c r="AH139" s="221"/>
      <c r="AI139" s="221" t="s">
        <v>212</v>
      </c>
      <c r="AJ139" s="225" t="s">
        <v>133</v>
      </c>
      <c r="AK139" s="221" t="s">
        <v>211</v>
      </c>
      <c r="AL139" s="218" t="s">
        <v>158</v>
      </c>
      <c r="AM139" s="225">
        <v>1638</v>
      </c>
      <c r="AN139" s="225">
        <v>195</v>
      </c>
      <c r="AO139" s="225">
        <v>0</v>
      </c>
      <c r="AP139" s="225">
        <v>128</v>
      </c>
      <c r="AQ139" s="225">
        <v>0</v>
      </c>
      <c r="AR139" s="225">
        <v>587</v>
      </c>
      <c r="AS139" s="225">
        <v>30</v>
      </c>
      <c r="AT139" s="225">
        <v>0</v>
      </c>
      <c r="AU139" s="221">
        <f>AT139+AS139+AR139+AQ139+AP139+AO139+AN139</f>
        <v>940</v>
      </c>
      <c r="AV139" s="221">
        <v>69</v>
      </c>
      <c r="AW139" s="221" t="s">
        <v>149</v>
      </c>
      <c r="AX139" s="221" t="s">
        <v>131</v>
      </c>
      <c r="AY139" s="221" t="s">
        <v>137</v>
      </c>
      <c r="AZ139" s="295">
        <v>231</v>
      </c>
      <c r="BA139" s="221">
        <v>6</v>
      </c>
      <c r="BB139" s="221">
        <v>24</v>
      </c>
      <c r="BC139" s="221">
        <v>6</v>
      </c>
      <c r="BD139" s="295"/>
      <c r="BE139" s="295"/>
      <c r="BF139" s="221">
        <f>I139+J139+K139</f>
        <v>110.4</v>
      </c>
      <c r="BG139" s="221">
        <v>0</v>
      </c>
      <c r="BH139" s="221">
        <v>0</v>
      </c>
      <c r="BI139" s="221">
        <v>0</v>
      </c>
      <c r="BJ139" s="221">
        <v>0</v>
      </c>
      <c r="BK139" s="221">
        <v>0</v>
      </c>
      <c r="BL139" s="221">
        <v>698.5</v>
      </c>
      <c r="BM139" s="221">
        <v>5.16</v>
      </c>
    </row>
    <row r="140" spans="1:65" ht="9.9499999999999993" customHeight="1">
      <c r="A140" s="112">
        <v>3</v>
      </c>
      <c r="B140" s="112" t="s">
        <v>208</v>
      </c>
      <c r="C140" s="276">
        <v>4</v>
      </c>
      <c r="D140" s="204">
        <v>1967</v>
      </c>
      <c r="E140" s="204">
        <v>5</v>
      </c>
      <c r="F140" s="204">
        <v>4</v>
      </c>
      <c r="G140" s="204">
        <v>74</v>
      </c>
      <c r="H140" s="206">
        <v>0</v>
      </c>
      <c r="I140" s="225">
        <v>238.4</v>
      </c>
      <c r="J140" s="221">
        <v>0</v>
      </c>
      <c r="K140" s="221">
        <v>0</v>
      </c>
      <c r="L140" s="225">
        <v>706.9</v>
      </c>
      <c r="M140" s="225">
        <v>706.9</v>
      </c>
      <c r="N140" s="225">
        <v>0</v>
      </c>
      <c r="O140" s="221">
        <v>0</v>
      </c>
      <c r="P140" s="221">
        <v>0</v>
      </c>
      <c r="Q140" s="225">
        <v>2980.9</v>
      </c>
      <c r="R140" s="225">
        <v>250.2</v>
      </c>
      <c r="S140" s="218">
        <f t="shared" si="52"/>
        <v>3231.1</v>
      </c>
      <c r="T140" s="218">
        <f t="shared" si="53"/>
        <v>238.4</v>
      </c>
      <c r="U140" s="218">
        <f t="shared" si="54"/>
        <v>4176.3999999999996</v>
      </c>
      <c r="V140" s="221">
        <v>3236</v>
      </c>
      <c r="W140" s="221">
        <v>16549</v>
      </c>
      <c r="X140" s="221">
        <v>15.6</v>
      </c>
      <c r="Y140" s="221"/>
      <c r="Z140" s="327"/>
      <c r="AA140" s="307" t="s">
        <v>209</v>
      </c>
      <c r="AB140" s="221" t="s">
        <v>130</v>
      </c>
      <c r="AC140" s="221" t="s">
        <v>131</v>
      </c>
      <c r="AD140" s="307" t="s">
        <v>109</v>
      </c>
      <c r="AE140" s="221">
        <v>994</v>
      </c>
      <c r="AF140" s="221"/>
      <c r="AG140" s="221"/>
      <c r="AH140" s="221"/>
      <c r="AI140" s="221" t="s">
        <v>213</v>
      </c>
      <c r="AJ140" s="225" t="s">
        <v>133</v>
      </c>
      <c r="AK140" s="221" t="s">
        <v>214</v>
      </c>
      <c r="AL140" s="218" t="s">
        <v>158</v>
      </c>
      <c r="AM140" s="225">
        <v>2515</v>
      </c>
      <c r="AN140" s="225">
        <v>120</v>
      </c>
      <c r="AO140" s="225">
        <v>0</v>
      </c>
      <c r="AP140" s="225">
        <v>170</v>
      </c>
      <c r="AQ140" s="225">
        <v>68</v>
      </c>
      <c r="AR140" s="225">
        <v>1063</v>
      </c>
      <c r="AS140" s="225">
        <v>50</v>
      </c>
      <c r="AT140" s="225">
        <v>140</v>
      </c>
      <c r="AU140" s="221">
        <f>AT140+AS140+AR140+AQ140+AP140+AO140+AN140</f>
        <v>1611</v>
      </c>
      <c r="AV140" s="221">
        <v>143</v>
      </c>
      <c r="AW140" s="221" t="s">
        <v>136</v>
      </c>
      <c r="AX140" s="303" t="s">
        <v>176</v>
      </c>
      <c r="AY140" s="221" t="s">
        <v>137</v>
      </c>
      <c r="AZ140" s="295">
        <v>248</v>
      </c>
      <c r="BA140" s="221">
        <v>18</v>
      </c>
      <c r="BB140" s="221">
        <v>44</v>
      </c>
      <c r="BC140" s="221">
        <v>12</v>
      </c>
      <c r="BD140" s="295"/>
      <c r="BE140" s="295"/>
      <c r="BF140" s="221">
        <f>I140+J140+K140</f>
        <v>238.4</v>
      </c>
      <c r="BG140" s="221">
        <v>0</v>
      </c>
      <c r="BH140" s="221">
        <v>0</v>
      </c>
      <c r="BI140" s="221">
        <v>0</v>
      </c>
      <c r="BJ140" s="221">
        <v>0</v>
      </c>
      <c r="BK140" s="225">
        <v>706.9</v>
      </c>
      <c r="BL140" s="221">
        <v>0</v>
      </c>
      <c r="BM140" s="221">
        <v>11</v>
      </c>
    </row>
    <row r="141" spans="1:65" ht="9.9499999999999993" customHeight="1">
      <c r="A141" s="112">
        <v>4</v>
      </c>
      <c r="B141" s="112" t="s">
        <v>208</v>
      </c>
      <c r="C141" s="276">
        <v>5</v>
      </c>
      <c r="D141" s="204">
        <v>1960</v>
      </c>
      <c r="E141" s="204">
        <v>3</v>
      </c>
      <c r="F141" s="204">
        <v>3</v>
      </c>
      <c r="G141" s="204">
        <v>36</v>
      </c>
      <c r="H141" s="206">
        <v>0</v>
      </c>
      <c r="I141" s="221">
        <v>110.7</v>
      </c>
      <c r="J141" s="221">
        <v>0</v>
      </c>
      <c r="K141" s="221">
        <v>0</v>
      </c>
      <c r="L141" s="225">
        <v>515.79999999999995</v>
      </c>
      <c r="M141" s="225">
        <v>515.79999999999995</v>
      </c>
      <c r="N141" s="225">
        <v>0</v>
      </c>
      <c r="O141" s="221">
        <v>0</v>
      </c>
      <c r="P141" s="221">
        <v>0</v>
      </c>
      <c r="Q141" s="225">
        <v>1508.6</v>
      </c>
      <c r="R141" s="225">
        <v>0</v>
      </c>
      <c r="S141" s="218">
        <f t="shared" si="52"/>
        <v>1508.6</v>
      </c>
      <c r="T141" s="218">
        <f t="shared" si="53"/>
        <v>110.7</v>
      </c>
      <c r="U141" s="218">
        <f t="shared" si="54"/>
        <v>2135.1</v>
      </c>
      <c r="V141" s="221">
        <v>1507</v>
      </c>
      <c r="W141" s="221">
        <v>8540</v>
      </c>
      <c r="X141" s="221">
        <v>10</v>
      </c>
      <c r="Y141" s="221"/>
      <c r="Z141" s="327"/>
      <c r="AA141" s="307" t="s">
        <v>209</v>
      </c>
      <c r="AB141" s="221" t="s">
        <v>130</v>
      </c>
      <c r="AC141" s="221" t="s">
        <v>131</v>
      </c>
      <c r="AD141" s="307" t="s">
        <v>109</v>
      </c>
      <c r="AE141" s="225"/>
      <c r="AF141" s="221">
        <v>885</v>
      </c>
      <c r="AG141" s="221"/>
      <c r="AH141" s="221"/>
      <c r="AI141" s="221" t="s">
        <v>213</v>
      </c>
      <c r="AJ141" s="225" t="s">
        <v>133</v>
      </c>
      <c r="AK141" s="221" t="s">
        <v>215</v>
      </c>
      <c r="AL141" s="218" t="s">
        <v>158</v>
      </c>
      <c r="AM141" s="225">
        <v>1698</v>
      </c>
      <c r="AN141" s="225">
        <v>415</v>
      </c>
      <c r="AO141" s="225">
        <v>0</v>
      </c>
      <c r="AP141" s="225">
        <v>80</v>
      </c>
      <c r="AQ141" s="225">
        <v>0</v>
      </c>
      <c r="AR141" s="225">
        <v>240</v>
      </c>
      <c r="AS141" s="225">
        <v>266</v>
      </c>
      <c r="AT141" s="225">
        <v>0</v>
      </c>
      <c r="AU141" s="221">
        <f>AT141+AS141+AR141+AQ141+AP141+AO141+AN141</f>
        <v>1001</v>
      </c>
      <c r="AV141" s="221">
        <v>75</v>
      </c>
      <c r="AW141" s="221" t="s">
        <v>136</v>
      </c>
      <c r="AX141" s="303" t="s">
        <v>176</v>
      </c>
      <c r="AY141" s="221" t="s">
        <v>137</v>
      </c>
      <c r="AZ141" s="295">
        <v>240</v>
      </c>
      <c r="BA141" s="221">
        <v>6</v>
      </c>
      <c r="BB141" s="221">
        <v>18</v>
      </c>
      <c r="BC141" s="221">
        <v>12</v>
      </c>
      <c r="BD141" s="295"/>
      <c r="BE141" s="295"/>
      <c r="BF141" s="221">
        <f>I141+J141+K141</f>
        <v>110.7</v>
      </c>
      <c r="BG141" s="221">
        <v>0</v>
      </c>
      <c r="BH141" s="221">
        <v>0</v>
      </c>
      <c r="BI141" s="221">
        <v>0</v>
      </c>
      <c r="BJ141" s="221">
        <v>0</v>
      </c>
      <c r="BK141" s="225">
        <v>515.79999999999995</v>
      </c>
      <c r="BL141" s="221">
        <v>696.6</v>
      </c>
      <c r="BM141" s="221">
        <v>5.13</v>
      </c>
    </row>
    <row r="142" spans="1:65" ht="9.9499999999999993" customHeight="1">
      <c r="A142" s="112">
        <v>5</v>
      </c>
      <c r="B142" s="112" t="s">
        <v>208</v>
      </c>
      <c r="C142" s="276">
        <v>7</v>
      </c>
      <c r="D142" s="204">
        <v>1960</v>
      </c>
      <c r="E142" s="204">
        <v>3</v>
      </c>
      <c r="F142" s="204">
        <v>3</v>
      </c>
      <c r="G142" s="204">
        <v>36</v>
      </c>
      <c r="H142" s="206">
        <v>0</v>
      </c>
      <c r="I142" s="225">
        <v>110.7</v>
      </c>
      <c r="J142" s="221">
        <v>0</v>
      </c>
      <c r="K142" s="221">
        <v>0</v>
      </c>
      <c r="L142" s="225">
        <v>516.20000000000005</v>
      </c>
      <c r="M142" s="225">
        <v>516.20000000000005</v>
      </c>
      <c r="N142" s="225">
        <v>0</v>
      </c>
      <c r="O142" s="221">
        <v>0</v>
      </c>
      <c r="P142" s="221">
        <v>0</v>
      </c>
      <c r="Q142" s="225">
        <v>1525.8</v>
      </c>
      <c r="R142" s="225">
        <v>0</v>
      </c>
      <c r="S142" s="218">
        <f t="shared" si="52"/>
        <v>1525.8</v>
      </c>
      <c r="T142" s="218">
        <f t="shared" si="53"/>
        <v>110.7</v>
      </c>
      <c r="U142" s="218">
        <f t="shared" si="54"/>
        <v>2152.6999999999998</v>
      </c>
      <c r="V142" s="221">
        <v>1522.5</v>
      </c>
      <c r="W142" s="221">
        <v>8540</v>
      </c>
      <c r="X142" s="221">
        <v>10</v>
      </c>
      <c r="Y142" s="221"/>
      <c r="Z142" s="327"/>
      <c r="AA142" s="307" t="s">
        <v>209</v>
      </c>
      <c r="AB142" s="221" t="s">
        <v>130</v>
      </c>
      <c r="AC142" s="221" t="s">
        <v>131</v>
      </c>
      <c r="AD142" s="307" t="s">
        <v>109</v>
      </c>
      <c r="AE142" s="225"/>
      <c r="AF142" s="221">
        <v>885</v>
      </c>
      <c r="AG142" s="221"/>
      <c r="AH142" s="221"/>
      <c r="AI142" s="221" t="s">
        <v>213</v>
      </c>
      <c r="AJ142" s="225" t="s">
        <v>133</v>
      </c>
      <c r="AK142" s="221" t="s">
        <v>215</v>
      </c>
      <c r="AL142" s="218" t="s">
        <v>158</v>
      </c>
      <c r="AM142" s="225">
        <v>2152</v>
      </c>
      <c r="AN142" s="225">
        <v>256</v>
      </c>
      <c r="AO142" s="225">
        <v>0</v>
      </c>
      <c r="AP142" s="225">
        <v>131</v>
      </c>
      <c r="AQ142" s="225">
        <v>0</v>
      </c>
      <c r="AR142" s="225">
        <v>939</v>
      </c>
      <c r="AS142" s="225">
        <v>111</v>
      </c>
      <c r="AT142" s="225">
        <v>0</v>
      </c>
      <c r="AU142" s="221">
        <f>AT142+AS142+AR142+AQ142+AP142+AO142+AN142</f>
        <v>1437</v>
      </c>
      <c r="AV142" s="221">
        <v>69</v>
      </c>
      <c r="AW142" s="221" t="s">
        <v>136</v>
      </c>
      <c r="AX142" s="221" t="s">
        <v>131</v>
      </c>
      <c r="AY142" s="221" t="s">
        <v>137</v>
      </c>
      <c r="AZ142" s="295">
        <v>256</v>
      </c>
      <c r="BA142" s="303">
        <v>5</v>
      </c>
      <c r="BB142" s="303">
        <v>23</v>
      </c>
      <c r="BC142" s="303">
        <v>8</v>
      </c>
      <c r="BD142" s="295"/>
      <c r="BE142" s="295"/>
      <c r="BF142" s="221">
        <f>I142+J142+K142</f>
        <v>110.7</v>
      </c>
      <c r="BG142" s="221">
        <v>0</v>
      </c>
      <c r="BH142" s="221">
        <v>0</v>
      </c>
      <c r="BI142" s="221">
        <v>0</v>
      </c>
      <c r="BJ142" s="221">
        <v>0</v>
      </c>
      <c r="BK142" s="225">
        <v>516.20000000000005</v>
      </c>
      <c r="BL142" s="221">
        <v>696.6</v>
      </c>
      <c r="BM142" s="221">
        <v>5.92</v>
      </c>
    </row>
    <row r="143" spans="1:65" ht="9.9499999999999993" customHeight="1">
      <c r="A143" s="112">
        <v>6</v>
      </c>
      <c r="B143" s="112" t="s">
        <v>208</v>
      </c>
      <c r="C143" s="276">
        <v>9</v>
      </c>
      <c r="D143" s="204">
        <v>1961</v>
      </c>
      <c r="E143" s="204">
        <v>3</v>
      </c>
      <c r="F143" s="204">
        <v>3</v>
      </c>
      <c r="G143" s="204">
        <v>36</v>
      </c>
      <c r="H143" s="206">
        <v>0</v>
      </c>
      <c r="I143" s="225">
        <v>110.7</v>
      </c>
      <c r="J143" s="221">
        <v>0</v>
      </c>
      <c r="K143" s="221">
        <v>0</v>
      </c>
      <c r="L143" s="225">
        <v>556.6</v>
      </c>
      <c r="M143" s="225">
        <v>556.6</v>
      </c>
      <c r="N143" s="225">
        <v>0</v>
      </c>
      <c r="O143" s="221">
        <v>0</v>
      </c>
      <c r="P143" s="221">
        <v>0</v>
      </c>
      <c r="Q143" s="225">
        <v>1504.4</v>
      </c>
      <c r="R143" s="225">
        <v>0</v>
      </c>
      <c r="S143" s="218">
        <f t="shared" si="52"/>
        <v>1504.4</v>
      </c>
      <c r="T143" s="218">
        <f t="shared" si="53"/>
        <v>110.7</v>
      </c>
      <c r="U143" s="218">
        <f t="shared" si="54"/>
        <v>2171.7000000000003</v>
      </c>
      <c r="V143" s="221">
        <v>1504.4</v>
      </c>
      <c r="W143" s="221">
        <v>7454</v>
      </c>
      <c r="X143" s="221">
        <v>8.5</v>
      </c>
      <c r="Y143" s="221"/>
      <c r="Z143" s="327"/>
      <c r="AA143" s="307" t="s">
        <v>209</v>
      </c>
      <c r="AB143" s="221" t="s">
        <v>130</v>
      </c>
      <c r="AC143" s="221" t="s">
        <v>131</v>
      </c>
      <c r="AD143" s="307" t="s">
        <v>109</v>
      </c>
      <c r="AE143" s="225"/>
      <c r="AF143" s="221">
        <v>885</v>
      </c>
      <c r="AG143" s="221"/>
      <c r="AH143" s="221"/>
      <c r="AI143" s="221" t="s">
        <v>213</v>
      </c>
      <c r="AJ143" s="225" t="s">
        <v>133</v>
      </c>
      <c r="AK143" s="221" t="s">
        <v>215</v>
      </c>
      <c r="AL143" s="218" t="s">
        <v>158</v>
      </c>
      <c r="AM143" s="225">
        <v>2077</v>
      </c>
      <c r="AN143" s="225">
        <v>201</v>
      </c>
      <c r="AO143" s="225">
        <v>0</v>
      </c>
      <c r="AP143" s="225">
        <v>136</v>
      </c>
      <c r="AQ143" s="225">
        <v>0</v>
      </c>
      <c r="AR143" s="225">
        <v>1016</v>
      </c>
      <c r="AS143" s="225">
        <v>27</v>
      </c>
      <c r="AT143" s="225">
        <v>0</v>
      </c>
      <c r="AU143" s="221">
        <f>AT143+AS143+AR143+AQ143+AP143+AO143+AN143</f>
        <v>1380</v>
      </c>
      <c r="AV143" s="221">
        <v>65</v>
      </c>
      <c r="AW143" s="221" t="s">
        <v>136</v>
      </c>
      <c r="AX143" s="221" t="s">
        <v>131</v>
      </c>
      <c r="AY143" s="221" t="s">
        <v>137</v>
      </c>
      <c r="AZ143" s="295">
        <v>192</v>
      </c>
      <c r="BA143" s="221">
        <v>6</v>
      </c>
      <c r="BB143" s="221">
        <v>25</v>
      </c>
      <c r="BC143" s="221">
        <v>5</v>
      </c>
      <c r="BD143" s="295"/>
      <c r="BE143" s="295"/>
      <c r="BF143" s="221">
        <f>I143+J143+K143</f>
        <v>110.7</v>
      </c>
      <c r="BG143" s="221">
        <v>0</v>
      </c>
      <c r="BH143" s="221">
        <v>0</v>
      </c>
      <c r="BI143" s="221">
        <v>0</v>
      </c>
      <c r="BJ143" s="221">
        <v>0</v>
      </c>
      <c r="BK143" s="225">
        <v>556.6</v>
      </c>
      <c r="BL143" s="221">
        <v>696.6</v>
      </c>
      <c r="BM143" s="221">
        <v>5.94</v>
      </c>
    </row>
    <row r="144" spans="1:65" ht="9.9499999999999993" customHeight="1">
      <c r="A144" s="112">
        <v>7</v>
      </c>
      <c r="B144" s="104" t="s">
        <v>127</v>
      </c>
      <c r="C144" s="276">
        <v>29</v>
      </c>
      <c r="D144" s="204">
        <v>1989</v>
      </c>
      <c r="E144" s="204">
        <v>4</v>
      </c>
      <c r="F144" s="204">
        <v>1</v>
      </c>
      <c r="G144" s="204">
        <v>35</v>
      </c>
      <c r="H144" s="206">
        <v>0</v>
      </c>
      <c r="I144" s="225">
        <v>88.7</v>
      </c>
      <c r="J144" s="221">
        <v>179.7</v>
      </c>
      <c r="K144" s="221">
        <v>0</v>
      </c>
      <c r="L144" s="225">
        <v>487.1</v>
      </c>
      <c r="M144" s="225">
        <v>487.1</v>
      </c>
      <c r="N144" s="225">
        <v>0</v>
      </c>
      <c r="O144" s="221">
        <v>0</v>
      </c>
      <c r="P144" s="221">
        <v>0</v>
      </c>
      <c r="Q144" s="225">
        <v>1639.5</v>
      </c>
      <c r="R144" s="225">
        <v>0</v>
      </c>
      <c r="S144" s="218">
        <f t="shared" si="52"/>
        <v>1639.5</v>
      </c>
      <c r="T144" s="218">
        <f t="shared" si="53"/>
        <v>268.39999999999998</v>
      </c>
      <c r="U144" s="218">
        <f t="shared" si="54"/>
        <v>2395</v>
      </c>
      <c r="V144" s="221">
        <v>1640.6</v>
      </c>
      <c r="W144" s="221">
        <v>9341</v>
      </c>
      <c r="X144" s="221">
        <v>11.3</v>
      </c>
      <c r="Y144" s="221"/>
      <c r="Z144" s="327"/>
      <c r="AA144" s="307" t="s">
        <v>209</v>
      </c>
      <c r="AB144" s="221" t="s">
        <v>130</v>
      </c>
      <c r="AC144" s="221" t="s">
        <v>131</v>
      </c>
      <c r="AD144" s="307" t="s">
        <v>109</v>
      </c>
      <c r="AE144" s="225"/>
      <c r="AF144" s="221">
        <v>650</v>
      </c>
      <c r="AG144" s="221"/>
      <c r="AH144" s="221"/>
      <c r="AI144" s="221" t="s">
        <v>213</v>
      </c>
      <c r="AJ144" s="225" t="s">
        <v>133</v>
      </c>
      <c r="AK144" s="221" t="s">
        <v>215</v>
      </c>
      <c r="AL144" s="221" t="s">
        <v>135</v>
      </c>
      <c r="AM144" s="225">
        <v>1870</v>
      </c>
      <c r="AN144" s="225">
        <v>0</v>
      </c>
      <c r="AO144" s="225">
        <v>57</v>
      </c>
      <c r="AP144" s="225">
        <v>143</v>
      </c>
      <c r="AQ144" s="225">
        <v>0</v>
      </c>
      <c r="AR144" s="225">
        <v>1019</v>
      </c>
      <c r="AS144" s="225">
        <v>0</v>
      </c>
      <c r="AT144" s="225">
        <v>3</v>
      </c>
      <c r="AU144" s="221">
        <f>AT144+AS144+AR144+AQ144+AP144+AO144+AN144</f>
        <v>1222</v>
      </c>
      <c r="AV144" s="221">
        <v>76</v>
      </c>
      <c r="AW144" s="221" t="s">
        <v>136</v>
      </c>
      <c r="AX144" s="221" t="s">
        <v>131</v>
      </c>
      <c r="AY144" s="221" t="s">
        <v>137</v>
      </c>
      <c r="AZ144" s="295">
        <v>967</v>
      </c>
      <c r="BA144" s="221">
        <v>22</v>
      </c>
      <c r="BB144" s="221">
        <v>13</v>
      </c>
      <c r="BC144" s="221"/>
      <c r="BD144" s="295"/>
      <c r="BE144" s="295"/>
      <c r="BF144" s="221">
        <f>I144+J144+K144</f>
        <v>268.39999999999998</v>
      </c>
      <c r="BG144" s="221">
        <v>0</v>
      </c>
      <c r="BH144" s="221">
        <v>0</v>
      </c>
      <c r="BI144" s="221">
        <v>0</v>
      </c>
      <c r="BJ144" s="221">
        <v>0</v>
      </c>
      <c r="BK144" s="225">
        <v>487.1</v>
      </c>
      <c r="BL144" s="221">
        <v>648.20000000000005</v>
      </c>
      <c r="BM144" s="221">
        <v>6.3</v>
      </c>
    </row>
    <row r="145" spans="1:65" ht="9.9499999999999993" customHeight="1">
      <c r="A145" s="112">
        <v>8</v>
      </c>
      <c r="B145" s="104" t="s">
        <v>127</v>
      </c>
      <c r="C145" s="276">
        <v>31</v>
      </c>
      <c r="D145" s="204">
        <v>1980</v>
      </c>
      <c r="E145" s="204">
        <v>5</v>
      </c>
      <c r="F145" s="204">
        <v>6</v>
      </c>
      <c r="G145" s="204">
        <v>80</v>
      </c>
      <c r="H145" s="206">
        <v>0</v>
      </c>
      <c r="I145" s="225">
        <v>519.29999999999995</v>
      </c>
      <c r="J145" s="221">
        <v>0</v>
      </c>
      <c r="K145" s="221">
        <v>0</v>
      </c>
      <c r="L145" s="225">
        <v>1092.5</v>
      </c>
      <c r="M145" s="225">
        <v>1092.5</v>
      </c>
      <c r="N145" s="225">
        <v>0</v>
      </c>
      <c r="O145" s="221">
        <v>0</v>
      </c>
      <c r="P145" s="221">
        <v>0</v>
      </c>
      <c r="Q145" s="225">
        <v>3747</v>
      </c>
      <c r="R145" s="225">
        <v>0</v>
      </c>
      <c r="S145" s="218">
        <f t="shared" si="52"/>
        <v>3747</v>
      </c>
      <c r="T145" s="218">
        <f t="shared" si="53"/>
        <v>519.29999999999995</v>
      </c>
      <c r="U145" s="218">
        <f t="shared" si="54"/>
        <v>5358.8</v>
      </c>
      <c r="V145" s="221">
        <v>3745</v>
      </c>
      <c r="W145" s="221">
        <v>21050</v>
      </c>
      <c r="X145" s="221">
        <v>14.85</v>
      </c>
      <c r="Y145" s="221"/>
      <c r="Z145" s="327"/>
      <c r="AA145" s="307" t="s">
        <v>209</v>
      </c>
      <c r="AB145" s="221" t="s">
        <v>130</v>
      </c>
      <c r="AC145" s="221" t="s">
        <v>131</v>
      </c>
      <c r="AD145" s="307" t="s">
        <v>109</v>
      </c>
      <c r="AE145" s="225">
        <v>1209</v>
      </c>
      <c r="AF145" s="221"/>
      <c r="AG145" s="221"/>
      <c r="AH145" s="221"/>
      <c r="AI145" s="221" t="s">
        <v>213</v>
      </c>
      <c r="AJ145" s="225" t="s">
        <v>133</v>
      </c>
      <c r="AK145" s="221" t="s">
        <v>214</v>
      </c>
      <c r="AL145" s="221" t="s">
        <v>135</v>
      </c>
      <c r="AM145" s="225">
        <v>4904</v>
      </c>
      <c r="AN145" s="225">
        <v>476</v>
      </c>
      <c r="AO145" s="225">
        <v>24</v>
      </c>
      <c r="AP145" s="225">
        <v>176</v>
      </c>
      <c r="AQ145" s="225">
        <v>0</v>
      </c>
      <c r="AR145" s="225">
        <v>1943</v>
      </c>
      <c r="AS145" s="225">
        <v>143</v>
      </c>
      <c r="AT145" s="225">
        <v>240</v>
      </c>
      <c r="AU145" s="221">
        <f>AT145+AS145+AR145+AQ145+AP145+AO145+AN145</f>
        <v>3002</v>
      </c>
      <c r="AV145" s="221">
        <v>178</v>
      </c>
      <c r="AW145" s="221" t="s">
        <v>136</v>
      </c>
      <c r="AX145" s="221" t="s">
        <v>131</v>
      </c>
      <c r="AY145" s="221" t="s">
        <v>137</v>
      </c>
      <c r="AZ145" s="295">
        <v>1730</v>
      </c>
      <c r="BA145" s="221">
        <v>21</v>
      </c>
      <c r="BB145" s="221">
        <v>37</v>
      </c>
      <c r="BC145" s="221">
        <v>19</v>
      </c>
      <c r="BD145" s="295"/>
      <c r="BE145" s="295"/>
      <c r="BF145" s="221">
        <f>I145+J145+K145</f>
        <v>519.29999999999995</v>
      </c>
      <c r="BG145" s="221">
        <v>0</v>
      </c>
      <c r="BH145" s="221">
        <v>0</v>
      </c>
      <c r="BI145" s="221">
        <v>0</v>
      </c>
      <c r="BJ145" s="221">
        <v>0</v>
      </c>
      <c r="BK145" s="225">
        <v>1092.5</v>
      </c>
      <c r="BL145" s="221">
        <v>0</v>
      </c>
      <c r="BM145" s="221">
        <v>11.7</v>
      </c>
    </row>
    <row r="146" spans="1:65" ht="9.9499999999999993" customHeight="1">
      <c r="A146" s="112">
        <v>9</v>
      </c>
      <c r="B146" s="104" t="s">
        <v>127</v>
      </c>
      <c r="C146" s="276">
        <v>33</v>
      </c>
      <c r="D146" s="204">
        <v>1980</v>
      </c>
      <c r="E146" s="204">
        <v>5</v>
      </c>
      <c r="F146" s="204">
        <v>1</v>
      </c>
      <c r="G146" s="204">
        <v>55</v>
      </c>
      <c r="H146" s="206">
        <v>0</v>
      </c>
      <c r="I146" s="225">
        <v>114.8</v>
      </c>
      <c r="J146" s="221">
        <v>188.7</v>
      </c>
      <c r="K146" s="221">
        <v>0</v>
      </c>
      <c r="L146" s="225">
        <v>493.7</v>
      </c>
      <c r="M146" s="225">
        <v>493.7</v>
      </c>
      <c r="N146" s="225">
        <v>0</v>
      </c>
      <c r="O146" s="221">
        <v>0</v>
      </c>
      <c r="P146" s="221">
        <v>0</v>
      </c>
      <c r="Q146" s="225">
        <v>2005.5</v>
      </c>
      <c r="R146" s="225">
        <v>54.5</v>
      </c>
      <c r="S146" s="218">
        <f t="shared" si="52"/>
        <v>2060</v>
      </c>
      <c r="T146" s="218">
        <f t="shared" si="53"/>
        <v>303.5</v>
      </c>
      <c r="U146" s="218">
        <f t="shared" si="54"/>
        <v>2857.2</v>
      </c>
      <c r="V146" s="221">
        <v>2257</v>
      </c>
      <c r="W146" s="221">
        <v>9366</v>
      </c>
      <c r="X146" s="221">
        <v>14.5</v>
      </c>
      <c r="Y146" s="221"/>
      <c r="Z146" s="327"/>
      <c r="AA146" s="307" t="s">
        <v>209</v>
      </c>
      <c r="AB146" s="221" t="s">
        <v>130</v>
      </c>
      <c r="AC146" s="221" t="s">
        <v>131</v>
      </c>
      <c r="AD146" s="307" t="s">
        <v>109</v>
      </c>
      <c r="AE146" s="225">
        <v>600</v>
      </c>
      <c r="AF146" s="221"/>
      <c r="AG146" s="221"/>
      <c r="AH146" s="221"/>
      <c r="AI146" s="221" t="s">
        <v>213</v>
      </c>
      <c r="AJ146" s="225" t="s">
        <v>133</v>
      </c>
      <c r="AK146" s="221" t="s">
        <v>214</v>
      </c>
      <c r="AL146" s="221" t="s">
        <v>135</v>
      </c>
      <c r="AM146" s="225">
        <v>2124</v>
      </c>
      <c r="AN146" s="225">
        <v>160</v>
      </c>
      <c r="AO146" s="225">
        <v>16</v>
      </c>
      <c r="AP146" s="225">
        <v>136</v>
      </c>
      <c r="AQ146" s="225">
        <v>0</v>
      </c>
      <c r="AR146" s="225">
        <v>1170</v>
      </c>
      <c r="AS146" s="225">
        <v>10</v>
      </c>
      <c r="AT146" s="225">
        <v>3</v>
      </c>
      <c r="AU146" s="221">
        <f>AT146+AS146+AR146+AQ146+AP146+AO146+AN146</f>
        <v>1495</v>
      </c>
      <c r="AV146" s="221">
        <v>127</v>
      </c>
      <c r="AW146" s="221" t="s">
        <v>136</v>
      </c>
      <c r="AX146" s="221" t="s">
        <v>131</v>
      </c>
      <c r="AY146" s="221" t="s">
        <v>137</v>
      </c>
      <c r="AZ146" s="295">
        <v>920</v>
      </c>
      <c r="BA146" s="221">
        <v>59</v>
      </c>
      <c r="BB146" s="221">
        <v>7</v>
      </c>
      <c r="BC146" s="221">
        <v>4</v>
      </c>
      <c r="BD146" s="295"/>
      <c r="BE146" s="295"/>
      <c r="BF146" s="221">
        <f>I146+J146+K146</f>
        <v>303.5</v>
      </c>
      <c r="BG146" s="221">
        <v>0</v>
      </c>
      <c r="BH146" s="221">
        <v>0</v>
      </c>
      <c r="BI146" s="221">
        <v>0</v>
      </c>
      <c r="BJ146" s="221">
        <v>0</v>
      </c>
      <c r="BK146" s="225">
        <v>493.7</v>
      </c>
      <c r="BL146" s="221">
        <v>0</v>
      </c>
      <c r="BM146" s="221">
        <v>7.2</v>
      </c>
    </row>
    <row r="147" spans="1:65" ht="9.9499999999999993" customHeight="1">
      <c r="A147" s="112">
        <v>10</v>
      </c>
      <c r="B147" s="104" t="s">
        <v>127</v>
      </c>
      <c r="C147" s="276">
        <v>35</v>
      </c>
      <c r="D147" s="204">
        <v>1981</v>
      </c>
      <c r="E147" s="204">
        <v>5</v>
      </c>
      <c r="F147" s="204">
        <v>1</v>
      </c>
      <c r="G147" s="204">
        <v>70</v>
      </c>
      <c r="H147" s="206">
        <v>0</v>
      </c>
      <c r="I147" s="225">
        <v>117.5</v>
      </c>
      <c r="J147" s="221">
        <v>183.3</v>
      </c>
      <c r="K147" s="221">
        <v>0</v>
      </c>
      <c r="L147" s="225">
        <v>495.6</v>
      </c>
      <c r="M147" s="221">
        <v>342.1</v>
      </c>
      <c r="N147" s="225">
        <v>0</v>
      </c>
      <c r="O147" s="221">
        <v>153.5</v>
      </c>
      <c r="P147" s="221">
        <v>0</v>
      </c>
      <c r="Q147" s="225">
        <v>1954.7</v>
      </c>
      <c r="R147" s="225">
        <v>127.1</v>
      </c>
      <c r="S147" s="218">
        <f t="shared" si="52"/>
        <v>2235.2999999999997</v>
      </c>
      <c r="T147" s="218">
        <f t="shared" si="53"/>
        <v>300.8</v>
      </c>
      <c r="U147" s="218">
        <f t="shared" si="54"/>
        <v>2878.2000000000003</v>
      </c>
      <c r="V147" s="221">
        <v>2268.1</v>
      </c>
      <c r="W147" s="221">
        <v>9965</v>
      </c>
      <c r="X147" s="221">
        <v>14.5</v>
      </c>
      <c r="Y147" s="221"/>
      <c r="Z147" s="327"/>
      <c r="AA147" s="307" t="s">
        <v>209</v>
      </c>
      <c r="AB147" s="221" t="s">
        <v>130</v>
      </c>
      <c r="AC147" s="221" t="s">
        <v>131</v>
      </c>
      <c r="AD147" s="307" t="s">
        <v>109</v>
      </c>
      <c r="AE147" s="225">
        <v>625</v>
      </c>
      <c r="AF147" s="221"/>
      <c r="AG147" s="221"/>
      <c r="AH147" s="221"/>
      <c r="AI147" s="221" t="s">
        <v>213</v>
      </c>
      <c r="AJ147" s="225" t="s">
        <v>133</v>
      </c>
      <c r="AK147" s="221" t="s">
        <v>216</v>
      </c>
      <c r="AL147" s="221" t="s">
        <v>135</v>
      </c>
      <c r="AM147" s="225">
        <v>0</v>
      </c>
      <c r="AN147" s="225">
        <v>158</v>
      </c>
      <c r="AO147" s="225">
        <v>16</v>
      </c>
      <c r="AP147" s="225">
        <v>118</v>
      </c>
      <c r="AQ147" s="225">
        <v>0</v>
      </c>
      <c r="AR147" s="225">
        <v>1178</v>
      </c>
      <c r="AS147" s="225">
        <v>32</v>
      </c>
      <c r="AT147" s="225">
        <v>4</v>
      </c>
      <c r="AU147" s="221">
        <f>AT147+AS147+AR147+AQ147+AP147+AO147+AN147</f>
        <v>1506</v>
      </c>
      <c r="AV147" s="221">
        <v>138</v>
      </c>
      <c r="AW147" s="221" t="s">
        <v>136</v>
      </c>
      <c r="AX147" s="221" t="s">
        <v>131</v>
      </c>
      <c r="AY147" s="221" t="s">
        <v>137</v>
      </c>
      <c r="AZ147" s="295">
        <v>905</v>
      </c>
      <c r="BA147" s="221">
        <v>99</v>
      </c>
      <c r="BB147" s="221"/>
      <c r="BC147" s="221"/>
      <c r="BD147" s="295"/>
      <c r="BE147" s="295"/>
      <c r="BF147" s="221">
        <f>I147+J147+K147</f>
        <v>300.8</v>
      </c>
      <c r="BG147" s="221">
        <v>0</v>
      </c>
      <c r="BH147" s="221">
        <v>0</v>
      </c>
      <c r="BI147" s="221">
        <v>0</v>
      </c>
      <c r="BJ147" s="221">
        <v>0</v>
      </c>
      <c r="BK147" s="221">
        <v>342.1</v>
      </c>
      <c r="BL147" s="221">
        <v>0</v>
      </c>
      <c r="BM147" s="221">
        <v>4.3</v>
      </c>
    </row>
    <row r="148" spans="1:65" ht="9.9499999999999993" customHeight="1">
      <c r="A148" s="112">
        <v>11</v>
      </c>
      <c r="B148" s="104" t="s">
        <v>127</v>
      </c>
      <c r="C148" s="276">
        <v>37</v>
      </c>
      <c r="D148" s="204">
        <v>1988</v>
      </c>
      <c r="E148" s="204">
        <v>5</v>
      </c>
      <c r="F148" s="204">
        <v>8</v>
      </c>
      <c r="G148" s="204">
        <v>120</v>
      </c>
      <c r="H148" s="206">
        <v>0</v>
      </c>
      <c r="I148" s="225">
        <v>580.4</v>
      </c>
      <c r="J148" s="221">
        <v>0</v>
      </c>
      <c r="K148" s="221">
        <v>0</v>
      </c>
      <c r="L148" s="225">
        <v>1324</v>
      </c>
      <c r="M148" s="225">
        <v>1324</v>
      </c>
      <c r="N148" s="221">
        <v>0</v>
      </c>
      <c r="O148" s="221">
        <v>0</v>
      </c>
      <c r="P148" s="221">
        <v>0</v>
      </c>
      <c r="Q148" s="225">
        <v>5590.4</v>
      </c>
      <c r="R148" s="225">
        <v>0</v>
      </c>
      <c r="S148" s="218">
        <f t="shared" si="52"/>
        <v>5590.4</v>
      </c>
      <c r="T148" s="218">
        <f t="shared" si="53"/>
        <v>580.4</v>
      </c>
      <c r="U148" s="218">
        <f t="shared" si="54"/>
        <v>7494.7999999999993</v>
      </c>
      <c r="V148" s="221">
        <v>5592.8</v>
      </c>
      <c r="W148" s="221">
        <v>12191</v>
      </c>
      <c r="X148" s="221">
        <v>14.2</v>
      </c>
      <c r="Y148" s="221"/>
      <c r="Z148" s="327"/>
      <c r="AA148" s="307" t="s">
        <v>209</v>
      </c>
      <c r="AB148" s="221" t="s">
        <v>130</v>
      </c>
      <c r="AC148" s="221" t="s">
        <v>131</v>
      </c>
      <c r="AD148" s="307" t="s">
        <v>109</v>
      </c>
      <c r="AE148" s="225">
        <v>1900</v>
      </c>
      <c r="AF148" s="221"/>
      <c r="AG148" s="221"/>
      <c r="AH148" s="221"/>
      <c r="AI148" s="221" t="s">
        <v>213</v>
      </c>
      <c r="AJ148" s="225" t="s">
        <v>133</v>
      </c>
      <c r="AK148" s="221" t="s">
        <v>214</v>
      </c>
      <c r="AL148" s="221" t="s">
        <v>135</v>
      </c>
      <c r="AM148" s="225">
        <v>6630</v>
      </c>
      <c r="AN148" s="225">
        <v>400</v>
      </c>
      <c r="AO148" s="225">
        <v>230</v>
      </c>
      <c r="AP148" s="225">
        <v>285</v>
      </c>
      <c r="AQ148" s="225">
        <v>436</v>
      </c>
      <c r="AR148" s="225">
        <v>4006</v>
      </c>
      <c r="AS148" s="225">
        <v>124</v>
      </c>
      <c r="AT148" s="225">
        <v>290</v>
      </c>
      <c r="AU148" s="221">
        <f>AT148+AS148+AR148+AQ148+AP148+AO148+AN148</f>
        <v>5771</v>
      </c>
      <c r="AV148" s="221">
        <v>266</v>
      </c>
      <c r="AW148" s="221" t="s">
        <v>136</v>
      </c>
      <c r="AX148" s="221" t="s">
        <v>131</v>
      </c>
      <c r="AY148" s="221" t="s">
        <v>137</v>
      </c>
      <c r="AZ148" s="295">
        <v>675</v>
      </c>
      <c r="BA148" s="221">
        <v>41</v>
      </c>
      <c r="BB148" s="221">
        <v>48</v>
      </c>
      <c r="BC148" s="221">
        <v>31</v>
      </c>
      <c r="BD148" s="295"/>
      <c r="BE148" s="295"/>
      <c r="BF148" s="221">
        <f>I148+J148+K148</f>
        <v>580.4</v>
      </c>
      <c r="BG148" s="221">
        <v>0</v>
      </c>
      <c r="BH148" s="221">
        <v>0</v>
      </c>
      <c r="BI148" s="221">
        <v>0</v>
      </c>
      <c r="BJ148" s="221">
        <v>0</v>
      </c>
      <c r="BK148" s="225">
        <v>1324</v>
      </c>
      <c r="BL148" s="221">
        <v>0</v>
      </c>
      <c r="BM148" s="221">
        <v>19.68</v>
      </c>
    </row>
    <row r="149" spans="1:65" ht="9.9499999999999993" customHeight="1">
      <c r="A149" s="112">
        <v>12</v>
      </c>
      <c r="B149" s="112" t="s">
        <v>217</v>
      </c>
      <c r="C149" s="276">
        <v>2</v>
      </c>
      <c r="D149" s="204">
        <v>1964</v>
      </c>
      <c r="E149" s="204">
        <v>5</v>
      </c>
      <c r="F149" s="204">
        <v>3</v>
      </c>
      <c r="G149" s="204">
        <v>48</v>
      </c>
      <c r="H149" s="206">
        <v>0</v>
      </c>
      <c r="I149" s="225">
        <v>180</v>
      </c>
      <c r="J149" s="221">
        <v>0</v>
      </c>
      <c r="K149" s="221">
        <v>0</v>
      </c>
      <c r="L149" s="225">
        <v>558.6</v>
      </c>
      <c r="M149" s="225">
        <v>558.6</v>
      </c>
      <c r="N149" s="221">
        <v>0</v>
      </c>
      <c r="O149" s="221">
        <v>0</v>
      </c>
      <c r="P149" s="221">
        <v>0</v>
      </c>
      <c r="Q149" s="225">
        <v>1994.1</v>
      </c>
      <c r="R149" s="225">
        <v>303.60000000000002</v>
      </c>
      <c r="S149" s="218">
        <f t="shared" si="52"/>
        <v>2297.6999999999998</v>
      </c>
      <c r="T149" s="218">
        <f t="shared" si="53"/>
        <v>180</v>
      </c>
      <c r="U149" s="218">
        <f t="shared" si="54"/>
        <v>3036.2999999999997</v>
      </c>
      <c r="V149" s="221">
        <v>1992.2</v>
      </c>
      <c r="W149" s="221">
        <v>10797</v>
      </c>
      <c r="X149" s="221">
        <v>15.5</v>
      </c>
      <c r="Y149" s="221"/>
      <c r="Z149" s="327"/>
      <c r="AA149" s="307" t="s">
        <v>209</v>
      </c>
      <c r="AB149" s="221" t="s">
        <v>130</v>
      </c>
      <c r="AC149" s="221" t="s">
        <v>131</v>
      </c>
      <c r="AD149" s="307" t="s">
        <v>109</v>
      </c>
      <c r="AE149" s="225">
        <v>765</v>
      </c>
      <c r="AF149" s="221"/>
      <c r="AG149" s="221"/>
      <c r="AH149" s="221"/>
      <c r="AI149" s="221" t="s">
        <v>213</v>
      </c>
      <c r="AJ149" s="225" t="s">
        <v>133</v>
      </c>
      <c r="AK149" s="221" t="s">
        <v>214</v>
      </c>
      <c r="AL149" s="218" t="s">
        <v>158</v>
      </c>
      <c r="AM149" s="225">
        <v>2161</v>
      </c>
      <c r="AN149" s="225">
        <v>162</v>
      </c>
      <c r="AO149" s="225">
        <v>10</v>
      </c>
      <c r="AP149" s="225">
        <v>107</v>
      </c>
      <c r="AQ149" s="225">
        <v>0</v>
      </c>
      <c r="AR149" s="225">
        <v>1059</v>
      </c>
      <c r="AS149" s="225">
        <v>96</v>
      </c>
      <c r="AT149" s="225">
        <v>30</v>
      </c>
      <c r="AU149" s="221">
        <f>AT149+AS149+AR149+AQ149+AP149+AO149+AN149</f>
        <v>1464</v>
      </c>
      <c r="AV149" s="221">
        <v>100</v>
      </c>
      <c r="AW149" s="221" t="s">
        <v>136</v>
      </c>
      <c r="AX149" s="303" t="s">
        <v>176</v>
      </c>
      <c r="AY149" s="221" t="s">
        <v>137</v>
      </c>
      <c r="AZ149" s="295">
        <v>42</v>
      </c>
      <c r="BA149" s="221">
        <v>8</v>
      </c>
      <c r="BB149" s="221">
        <v>36</v>
      </c>
      <c r="BC149" s="221">
        <v>4</v>
      </c>
      <c r="BD149" s="295"/>
      <c r="BE149" s="295"/>
      <c r="BF149" s="221">
        <f>I149+J149+K149</f>
        <v>180</v>
      </c>
      <c r="BG149" s="221">
        <v>0</v>
      </c>
      <c r="BH149" s="221">
        <v>0</v>
      </c>
      <c r="BI149" s="221">
        <v>0</v>
      </c>
      <c r="BJ149" s="221">
        <v>0</v>
      </c>
      <c r="BK149" s="225">
        <v>558.6</v>
      </c>
      <c r="BL149" s="221">
        <v>696.6</v>
      </c>
      <c r="BM149" s="221">
        <v>5.86</v>
      </c>
    </row>
    <row r="150" spans="1:65" ht="9.9499999999999993" customHeight="1">
      <c r="A150" s="112">
        <v>13</v>
      </c>
      <c r="B150" s="112" t="s">
        <v>217</v>
      </c>
      <c r="C150" s="276">
        <v>4</v>
      </c>
      <c r="D150" s="204">
        <v>1964</v>
      </c>
      <c r="E150" s="204">
        <v>4</v>
      </c>
      <c r="F150" s="204">
        <v>3</v>
      </c>
      <c r="G150" s="204">
        <v>36</v>
      </c>
      <c r="H150" s="206">
        <v>0</v>
      </c>
      <c r="I150" s="225">
        <v>108.9</v>
      </c>
      <c r="J150" s="221">
        <v>0</v>
      </c>
      <c r="K150" s="221">
        <v>0</v>
      </c>
      <c r="L150" s="225">
        <v>483.3</v>
      </c>
      <c r="M150" s="221">
        <v>82.1</v>
      </c>
      <c r="N150" s="221">
        <v>0</v>
      </c>
      <c r="O150" s="221">
        <v>398.2</v>
      </c>
      <c r="P150" s="221">
        <v>0</v>
      </c>
      <c r="Q150" s="225">
        <v>1499.9</v>
      </c>
      <c r="R150" s="225">
        <v>611.29999999999995</v>
      </c>
      <c r="S150" s="218">
        <f t="shared" si="52"/>
        <v>2509.4</v>
      </c>
      <c r="T150" s="218">
        <f t="shared" si="53"/>
        <v>108.9</v>
      </c>
      <c r="U150" s="218">
        <f t="shared" si="54"/>
        <v>2703.4000000000005</v>
      </c>
      <c r="V150" s="221">
        <v>1500.1</v>
      </c>
      <c r="W150" s="221">
        <v>8500</v>
      </c>
      <c r="X150" s="221">
        <v>12.5</v>
      </c>
      <c r="Y150" s="221"/>
      <c r="Z150" s="327"/>
      <c r="AA150" s="307" t="s">
        <v>209</v>
      </c>
      <c r="AB150" s="221" t="s">
        <v>130</v>
      </c>
      <c r="AC150" s="221" t="s">
        <v>131</v>
      </c>
      <c r="AD150" s="307" t="s">
        <v>109</v>
      </c>
      <c r="AE150" s="225"/>
      <c r="AF150" s="221">
        <v>885</v>
      </c>
      <c r="AG150" s="221"/>
      <c r="AH150" s="221"/>
      <c r="AI150" s="221" t="s">
        <v>213</v>
      </c>
      <c r="AJ150" s="225" t="s">
        <v>133</v>
      </c>
      <c r="AK150" s="221" t="s">
        <v>215</v>
      </c>
      <c r="AL150" s="221" t="s">
        <v>158</v>
      </c>
      <c r="AM150" s="225">
        <v>2246</v>
      </c>
      <c r="AN150" s="225">
        <v>150</v>
      </c>
      <c r="AO150" s="225">
        <v>30</v>
      </c>
      <c r="AP150" s="225">
        <v>125</v>
      </c>
      <c r="AQ150" s="225">
        <v>0</v>
      </c>
      <c r="AR150" s="225">
        <v>1223</v>
      </c>
      <c r="AS150" s="225">
        <v>0</v>
      </c>
      <c r="AT150" s="225">
        <v>21</v>
      </c>
      <c r="AU150" s="221">
        <f>AT150+AS150+AR150+AQ150+AP150+AO150+AN150</f>
        <v>1549</v>
      </c>
      <c r="AV150" s="221">
        <v>58</v>
      </c>
      <c r="AW150" s="221" t="s">
        <v>136</v>
      </c>
      <c r="AX150" s="221" t="s">
        <v>131</v>
      </c>
      <c r="AY150" s="221" t="s">
        <v>137</v>
      </c>
      <c r="AZ150" s="295">
        <v>426</v>
      </c>
      <c r="BA150" s="221">
        <v>5</v>
      </c>
      <c r="BB150" s="221">
        <v>24</v>
      </c>
      <c r="BC150" s="221">
        <v>7</v>
      </c>
      <c r="BD150" s="295"/>
      <c r="BE150" s="295"/>
      <c r="BF150" s="221">
        <f>I150+J150+K150</f>
        <v>108.9</v>
      </c>
      <c r="BG150" s="221">
        <v>0</v>
      </c>
      <c r="BH150" s="221">
        <v>0</v>
      </c>
      <c r="BI150" s="221">
        <v>0</v>
      </c>
      <c r="BJ150" s="221">
        <v>0</v>
      </c>
      <c r="BK150" s="221">
        <v>82.1</v>
      </c>
      <c r="BL150" s="221">
        <v>696.8</v>
      </c>
      <c r="BM150" s="221">
        <v>6.6</v>
      </c>
    </row>
    <row r="151" spans="1:65" ht="9.9499999999999993" customHeight="1">
      <c r="A151" s="112">
        <v>14</v>
      </c>
      <c r="B151" s="112" t="s">
        <v>217</v>
      </c>
      <c r="C151" s="276">
        <v>6</v>
      </c>
      <c r="D151" s="204">
        <v>1959</v>
      </c>
      <c r="E151" s="204">
        <v>3</v>
      </c>
      <c r="F151" s="204">
        <v>4</v>
      </c>
      <c r="G151" s="204">
        <v>25</v>
      </c>
      <c r="H151" s="206">
        <v>0</v>
      </c>
      <c r="I151" s="225">
        <v>171.5</v>
      </c>
      <c r="J151" s="221">
        <v>0</v>
      </c>
      <c r="K151" s="221">
        <v>0</v>
      </c>
      <c r="L151" s="225">
        <v>0</v>
      </c>
      <c r="M151" s="221">
        <v>0</v>
      </c>
      <c r="N151" s="221">
        <v>0</v>
      </c>
      <c r="O151" s="221">
        <v>0</v>
      </c>
      <c r="P151" s="221">
        <v>0</v>
      </c>
      <c r="Q151" s="225">
        <v>1557</v>
      </c>
      <c r="R151" s="225">
        <v>330.6</v>
      </c>
      <c r="S151" s="218">
        <f t="shared" si="52"/>
        <v>1887.6</v>
      </c>
      <c r="T151" s="218">
        <f t="shared" si="53"/>
        <v>171.5</v>
      </c>
      <c r="U151" s="218">
        <f t="shared" si="54"/>
        <v>2059.1</v>
      </c>
      <c r="V151" s="221">
        <v>1554.8</v>
      </c>
      <c r="W151" s="221">
        <v>10644</v>
      </c>
      <c r="X151" s="221">
        <v>12</v>
      </c>
      <c r="Y151" s="221"/>
      <c r="Z151" s="327"/>
      <c r="AA151" s="307" t="s">
        <v>209</v>
      </c>
      <c r="AB151" s="221" t="s">
        <v>130</v>
      </c>
      <c r="AC151" s="221" t="s">
        <v>131</v>
      </c>
      <c r="AD151" s="307" t="s">
        <v>109</v>
      </c>
      <c r="AE151" s="225"/>
      <c r="AF151" s="221">
        <v>1121</v>
      </c>
      <c r="AG151" s="221"/>
      <c r="AH151" s="221"/>
      <c r="AI151" s="221" t="s">
        <v>213</v>
      </c>
      <c r="AJ151" s="225" t="s">
        <v>133</v>
      </c>
      <c r="AK151" s="221" t="s">
        <v>215</v>
      </c>
      <c r="AL151" s="221" t="s">
        <v>158</v>
      </c>
      <c r="AM151" s="225">
        <v>1756</v>
      </c>
      <c r="AN151" s="225">
        <v>178</v>
      </c>
      <c r="AO151" s="225">
        <v>0</v>
      </c>
      <c r="AP151" s="225">
        <v>148</v>
      </c>
      <c r="AQ151" s="225">
        <v>0</v>
      </c>
      <c r="AR151" s="225">
        <v>393</v>
      </c>
      <c r="AS151" s="225">
        <v>0</v>
      </c>
      <c r="AT151" s="225">
        <v>150</v>
      </c>
      <c r="AU151" s="221">
        <f>AT151+AS151+AR151+AQ151+AP151+AO151+AN151</f>
        <v>869</v>
      </c>
      <c r="AV151" s="221">
        <v>63</v>
      </c>
      <c r="AW151" s="221" t="s">
        <v>149</v>
      </c>
      <c r="AX151" s="221" t="s">
        <v>131</v>
      </c>
      <c r="AY151" s="221" t="s">
        <v>137</v>
      </c>
      <c r="AZ151" s="295">
        <v>660</v>
      </c>
      <c r="BA151" s="221">
        <v>3</v>
      </c>
      <c r="BB151" s="221">
        <v>14</v>
      </c>
      <c r="BC151" s="221">
        <v>13</v>
      </c>
      <c r="BD151" s="295"/>
      <c r="BE151" s="295"/>
      <c r="BF151" s="221">
        <f>I151+J151+K151</f>
        <v>171.5</v>
      </c>
      <c r="BG151" s="221">
        <v>0</v>
      </c>
      <c r="BH151" s="221">
        <v>0</v>
      </c>
      <c r="BI151" s="221">
        <v>0</v>
      </c>
      <c r="BJ151" s="221">
        <v>0</v>
      </c>
      <c r="BK151" s="221">
        <v>0</v>
      </c>
      <c r="BL151" s="221">
        <v>887</v>
      </c>
      <c r="BM151" s="221">
        <v>9.36</v>
      </c>
    </row>
    <row r="152" spans="1:65" ht="9.9499999999999993" customHeight="1">
      <c r="A152" s="112">
        <v>15</v>
      </c>
      <c r="B152" s="112" t="s">
        <v>217</v>
      </c>
      <c r="C152" s="276">
        <v>7</v>
      </c>
      <c r="D152" s="204">
        <v>1967</v>
      </c>
      <c r="E152" s="204">
        <v>5</v>
      </c>
      <c r="F152" s="204">
        <v>4</v>
      </c>
      <c r="G152" s="204">
        <v>71</v>
      </c>
      <c r="H152" s="206">
        <v>0</v>
      </c>
      <c r="I152" s="225">
        <v>316.2</v>
      </c>
      <c r="J152" s="221">
        <v>0</v>
      </c>
      <c r="K152" s="221">
        <v>0</v>
      </c>
      <c r="L152" s="225">
        <v>712.3</v>
      </c>
      <c r="M152" s="225">
        <v>712.3</v>
      </c>
      <c r="N152" s="221">
        <v>0</v>
      </c>
      <c r="O152" s="221">
        <v>0</v>
      </c>
      <c r="P152" s="221">
        <v>0</v>
      </c>
      <c r="Q152" s="225">
        <v>3127.2</v>
      </c>
      <c r="R152" s="225">
        <v>407.4</v>
      </c>
      <c r="S152" s="218">
        <f t="shared" si="52"/>
        <v>3534.6</v>
      </c>
      <c r="T152" s="218">
        <f t="shared" si="53"/>
        <v>316.2</v>
      </c>
      <c r="U152" s="218">
        <f t="shared" si="54"/>
        <v>4563.0999999999995</v>
      </c>
      <c r="V152" s="221">
        <v>3127.9</v>
      </c>
      <c r="W152" s="221">
        <v>15351</v>
      </c>
      <c r="X152" s="221">
        <v>15</v>
      </c>
      <c r="Y152" s="221"/>
      <c r="Z152" s="327"/>
      <c r="AA152" s="307" t="s">
        <v>209</v>
      </c>
      <c r="AB152" s="221" t="s">
        <v>130</v>
      </c>
      <c r="AC152" s="221" t="s">
        <v>131</v>
      </c>
      <c r="AD152" s="307" t="s">
        <v>109</v>
      </c>
      <c r="AE152" s="225">
        <v>957</v>
      </c>
      <c r="AF152" s="221"/>
      <c r="AG152" s="221"/>
      <c r="AH152" s="221"/>
      <c r="AI152" s="221" t="s">
        <v>226</v>
      </c>
      <c r="AJ152" s="225" t="s">
        <v>133</v>
      </c>
      <c r="AK152" s="221" t="s">
        <v>214</v>
      </c>
      <c r="AL152" s="221" t="s">
        <v>158</v>
      </c>
      <c r="AM152" s="225">
        <v>3182</v>
      </c>
      <c r="AN152" s="225">
        <v>240</v>
      </c>
      <c r="AO152" s="225">
        <v>50</v>
      </c>
      <c r="AP152" s="225">
        <v>250</v>
      </c>
      <c r="AQ152" s="225">
        <v>0</v>
      </c>
      <c r="AR152" s="225">
        <v>1559</v>
      </c>
      <c r="AS152" s="225">
        <v>110</v>
      </c>
      <c r="AT152" s="225">
        <v>96</v>
      </c>
      <c r="AU152" s="221">
        <f>AT152+AS152+AR152+AQ152+AP152+AO152+AN152</f>
        <v>2305</v>
      </c>
      <c r="AV152" s="221">
        <v>139</v>
      </c>
      <c r="AW152" s="221" t="s">
        <v>136</v>
      </c>
      <c r="AX152" s="303" t="s">
        <v>176</v>
      </c>
      <c r="AY152" s="221" t="s">
        <v>137</v>
      </c>
      <c r="AZ152" s="295">
        <v>1183</v>
      </c>
      <c r="BA152" s="221">
        <v>10</v>
      </c>
      <c r="BB152" s="221">
        <v>60</v>
      </c>
      <c r="BC152" s="221">
        <v>9</v>
      </c>
      <c r="BD152" s="295"/>
      <c r="BE152" s="295"/>
      <c r="BF152" s="221">
        <f>I152+J152+K152</f>
        <v>316.2</v>
      </c>
      <c r="BG152" s="221">
        <v>0</v>
      </c>
      <c r="BH152" s="221">
        <v>0</v>
      </c>
      <c r="BI152" s="221">
        <v>0</v>
      </c>
      <c r="BJ152" s="221">
        <v>0</v>
      </c>
      <c r="BK152" s="225">
        <v>712.3</v>
      </c>
      <c r="BL152" s="221">
        <v>0</v>
      </c>
      <c r="BM152" s="221">
        <v>10</v>
      </c>
    </row>
    <row r="153" spans="1:65" ht="9.9499999999999993" customHeight="1">
      <c r="A153" s="112">
        <v>16</v>
      </c>
      <c r="B153" s="112" t="s">
        <v>217</v>
      </c>
      <c r="C153" s="276">
        <v>8</v>
      </c>
      <c r="D153" s="204">
        <v>1968</v>
      </c>
      <c r="E153" s="204">
        <v>3</v>
      </c>
      <c r="F153" s="204">
        <v>4</v>
      </c>
      <c r="G153" s="204">
        <v>26</v>
      </c>
      <c r="H153" s="206">
        <v>0</v>
      </c>
      <c r="I153" s="225">
        <v>191.4</v>
      </c>
      <c r="J153" s="221">
        <v>0</v>
      </c>
      <c r="K153" s="221">
        <v>0</v>
      </c>
      <c r="L153" s="225">
        <v>655.29999999999995</v>
      </c>
      <c r="M153" s="221">
        <v>503.1</v>
      </c>
      <c r="N153" s="221">
        <v>0</v>
      </c>
      <c r="O153" s="221">
        <v>152.19999999999999</v>
      </c>
      <c r="P153" s="221">
        <v>0</v>
      </c>
      <c r="Q153" s="225">
        <v>1599.4</v>
      </c>
      <c r="R153" s="225">
        <v>182.2</v>
      </c>
      <c r="S153" s="218">
        <f t="shared" si="52"/>
        <v>1933.8000000000002</v>
      </c>
      <c r="T153" s="218">
        <f t="shared" si="53"/>
        <v>191.4</v>
      </c>
      <c r="U153" s="218">
        <f t="shared" si="54"/>
        <v>2628.2999999999997</v>
      </c>
      <c r="V153" s="221">
        <v>1599.4</v>
      </c>
      <c r="W153" s="221">
        <v>10798</v>
      </c>
      <c r="X153" s="221">
        <v>10</v>
      </c>
      <c r="Y153" s="221"/>
      <c r="Z153" s="327"/>
      <c r="AA153" s="307" t="s">
        <v>209</v>
      </c>
      <c r="AB153" s="221" t="s">
        <v>130</v>
      </c>
      <c r="AC153" s="221" t="s">
        <v>131</v>
      </c>
      <c r="AD153" s="307" t="s">
        <v>109</v>
      </c>
      <c r="AE153" s="225"/>
      <c r="AF153" s="221">
        <v>1069</v>
      </c>
      <c r="AG153" s="221"/>
      <c r="AH153" s="221"/>
      <c r="AI153" s="221" t="s">
        <v>213</v>
      </c>
      <c r="AJ153" s="225" t="s">
        <v>133</v>
      </c>
      <c r="AK153" s="221" t="s">
        <v>215</v>
      </c>
      <c r="AL153" s="218" t="s">
        <v>158</v>
      </c>
      <c r="AM153" s="225">
        <v>2404</v>
      </c>
      <c r="AN153" s="225">
        <v>232</v>
      </c>
      <c r="AO153" s="225">
        <v>0</v>
      </c>
      <c r="AP153" s="225">
        <v>148</v>
      </c>
      <c r="AQ153" s="225">
        <v>0</v>
      </c>
      <c r="AR153" s="225">
        <v>1100</v>
      </c>
      <c r="AS153" s="225">
        <v>78</v>
      </c>
      <c r="AT153" s="225">
        <v>0</v>
      </c>
      <c r="AU153" s="221">
        <f>AT153+AS153+AR153+AQ153+AP153+AO153+AN153</f>
        <v>1558</v>
      </c>
      <c r="AV153" s="221">
        <v>63</v>
      </c>
      <c r="AW153" s="221" t="s">
        <v>149</v>
      </c>
      <c r="AX153" s="303" t="s">
        <v>176</v>
      </c>
      <c r="AY153" s="221" t="s">
        <v>137</v>
      </c>
      <c r="AZ153" s="295">
        <v>1194</v>
      </c>
      <c r="BA153" s="221">
        <v>4</v>
      </c>
      <c r="BB153" s="221">
        <v>10</v>
      </c>
      <c r="BC153" s="221">
        <v>12</v>
      </c>
      <c r="BD153" s="295"/>
      <c r="BE153" s="295"/>
      <c r="BF153" s="221">
        <f>I153+J153+K153</f>
        <v>191.4</v>
      </c>
      <c r="BG153" s="221">
        <v>0</v>
      </c>
      <c r="BH153" s="221">
        <v>0</v>
      </c>
      <c r="BI153" s="221">
        <v>0</v>
      </c>
      <c r="BJ153" s="221">
        <v>0</v>
      </c>
      <c r="BK153" s="221">
        <v>503.1</v>
      </c>
      <c r="BL153" s="221">
        <v>846.2</v>
      </c>
      <c r="BM153" s="221">
        <v>8</v>
      </c>
    </row>
    <row r="154" spans="1:65" ht="9.9499999999999993" customHeight="1">
      <c r="A154" s="112">
        <v>17</v>
      </c>
      <c r="B154" s="112" t="s">
        <v>217</v>
      </c>
      <c r="C154" s="276">
        <v>9</v>
      </c>
      <c r="D154" s="204">
        <v>1953</v>
      </c>
      <c r="E154" s="204">
        <v>3</v>
      </c>
      <c r="F154" s="204">
        <v>2</v>
      </c>
      <c r="G154" s="204">
        <v>55</v>
      </c>
      <c r="H154" s="206">
        <v>0</v>
      </c>
      <c r="I154" s="225">
        <v>75.8</v>
      </c>
      <c r="J154" s="221">
        <v>0</v>
      </c>
      <c r="K154" s="221">
        <v>0</v>
      </c>
      <c r="L154" s="225">
        <v>434.1</v>
      </c>
      <c r="M154" s="225">
        <v>434.1</v>
      </c>
      <c r="N154" s="221">
        <v>0</v>
      </c>
      <c r="O154" s="221">
        <v>0</v>
      </c>
      <c r="P154" s="221">
        <v>0</v>
      </c>
      <c r="Q154" s="225">
        <v>1109.49</v>
      </c>
      <c r="R154" s="225">
        <v>58.6</v>
      </c>
      <c r="S154" s="218">
        <f t="shared" si="52"/>
        <v>1168.0899999999999</v>
      </c>
      <c r="T154" s="218">
        <f t="shared" si="53"/>
        <v>75.8</v>
      </c>
      <c r="U154" s="218">
        <f t="shared" si="54"/>
        <v>1677.99</v>
      </c>
      <c r="V154" s="221">
        <v>1105</v>
      </c>
      <c r="W154" s="221">
        <v>6750</v>
      </c>
      <c r="X154" s="221">
        <v>9.9</v>
      </c>
      <c r="Y154" s="221"/>
      <c r="Z154" s="327"/>
      <c r="AA154" s="307" t="s">
        <v>209</v>
      </c>
      <c r="AB154" s="221" t="s">
        <v>130</v>
      </c>
      <c r="AC154" s="221" t="s">
        <v>131</v>
      </c>
      <c r="AD154" s="307" t="s">
        <v>109</v>
      </c>
      <c r="AE154" s="225"/>
      <c r="AF154" s="221">
        <v>654</v>
      </c>
      <c r="AG154" s="221"/>
      <c r="AH154" s="221"/>
      <c r="AI154" s="221" t="s">
        <v>213</v>
      </c>
      <c r="AJ154" s="225" t="s">
        <v>133</v>
      </c>
      <c r="AK154" s="221" t="s">
        <v>215</v>
      </c>
      <c r="AL154" s="221" t="s">
        <v>135</v>
      </c>
      <c r="AM154" s="225">
        <v>1712</v>
      </c>
      <c r="AN154" s="225">
        <v>0</v>
      </c>
      <c r="AO154" s="225">
        <v>0</v>
      </c>
      <c r="AP154" s="225">
        <v>74</v>
      </c>
      <c r="AQ154" s="225">
        <v>0</v>
      </c>
      <c r="AR154" s="225">
        <v>1072</v>
      </c>
      <c r="AS154" s="225">
        <v>0</v>
      </c>
      <c r="AT154" s="225">
        <v>22</v>
      </c>
      <c r="AU154" s="221">
        <f>AT154+AS154+AR154+AQ154+AP154+AO154+AN154</f>
        <v>1168</v>
      </c>
      <c r="AV154" s="221">
        <v>69</v>
      </c>
      <c r="AW154" s="221" t="s">
        <v>149</v>
      </c>
      <c r="AX154" s="221" t="s">
        <v>131</v>
      </c>
      <c r="AY154" s="221" t="s">
        <v>137</v>
      </c>
      <c r="AZ154" s="295">
        <v>36</v>
      </c>
      <c r="BA154" s="221">
        <v>38</v>
      </c>
      <c r="BB154" s="221">
        <v>12</v>
      </c>
      <c r="BC154" s="221">
        <v>1</v>
      </c>
      <c r="BD154" s="295"/>
      <c r="BE154" s="295"/>
      <c r="BF154" s="221">
        <f>I154+J154+K154</f>
        <v>75.8</v>
      </c>
      <c r="BG154" s="221">
        <v>0</v>
      </c>
      <c r="BH154" s="221">
        <v>0</v>
      </c>
      <c r="BI154" s="221">
        <v>0</v>
      </c>
      <c r="BJ154" s="221">
        <v>0</v>
      </c>
      <c r="BK154" s="225">
        <v>434.1</v>
      </c>
      <c r="BL154" s="221">
        <v>544.4</v>
      </c>
      <c r="BM154" s="221">
        <v>3.11</v>
      </c>
    </row>
    <row r="155" spans="1:65" ht="9.9499999999999993" customHeight="1">
      <c r="A155" s="112">
        <v>18</v>
      </c>
      <c r="B155" s="112" t="s">
        <v>217</v>
      </c>
      <c r="C155" s="276">
        <v>10</v>
      </c>
      <c r="D155" s="204">
        <v>1959</v>
      </c>
      <c r="E155" s="204">
        <v>3</v>
      </c>
      <c r="F155" s="204">
        <v>3</v>
      </c>
      <c r="G155" s="204">
        <v>36</v>
      </c>
      <c r="H155" s="206">
        <v>0</v>
      </c>
      <c r="I155" s="225">
        <v>106.5</v>
      </c>
      <c r="J155" s="221">
        <v>0</v>
      </c>
      <c r="K155" s="221">
        <v>0</v>
      </c>
      <c r="L155" s="225">
        <v>519.79999999999995</v>
      </c>
      <c r="M155" s="225">
        <v>519.79999999999995</v>
      </c>
      <c r="N155" s="221">
        <v>0</v>
      </c>
      <c r="O155" s="221">
        <v>0</v>
      </c>
      <c r="P155" s="221">
        <v>0</v>
      </c>
      <c r="Q155" s="225">
        <v>1496.1</v>
      </c>
      <c r="R155" s="225">
        <v>0</v>
      </c>
      <c r="S155" s="218">
        <f t="shared" si="52"/>
        <v>1496.1</v>
      </c>
      <c r="T155" s="218">
        <f t="shared" si="53"/>
        <v>106.5</v>
      </c>
      <c r="U155" s="218">
        <f t="shared" si="54"/>
        <v>2122.3999999999996</v>
      </c>
      <c r="V155" s="221">
        <v>1492.2</v>
      </c>
      <c r="W155" s="221">
        <v>8060</v>
      </c>
      <c r="X155" s="221">
        <v>9.4</v>
      </c>
      <c r="Y155" s="221"/>
      <c r="Z155" s="327"/>
      <c r="AA155" s="307" t="s">
        <v>209</v>
      </c>
      <c r="AB155" s="221" t="s">
        <v>130</v>
      </c>
      <c r="AC155" s="221" t="s">
        <v>131</v>
      </c>
      <c r="AD155" s="307" t="s">
        <v>109</v>
      </c>
      <c r="AE155" s="225"/>
      <c r="AF155" s="221">
        <v>872</v>
      </c>
      <c r="AG155" s="221"/>
      <c r="AH155" s="221"/>
      <c r="AI155" s="221" t="s">
        <v>213</v>
      </c>
      <c r="AJ155" s="225" t="s">
        <v>133</v>
      </c>
      <c r="AK155" s="221" t="s">
        <v>215</v>
      </c>
      <c r="AL155" s="218" t="s">
        <v>158</v>
      </c>
      <c r="AM155" s="225">
        <v>2078</v>
      </c>
      <c r="AN155" s="225">
        <v>354</v>
      </c>
      <c r="AO155" s="225">
        <v>134</v>
      </c>
      <c r="AP155" s="225">
        <v>118.8</v>
      </c>
      <c r="AQ155" s="225">
        <v>0</v>
      </c>
      <c r="AR155" s="225">
        <v>833.8</v>
      </c>
      <c r="AS155" s="225">
        <v>559.20000000000005</v>
      </c>
      <c r="AT155" s="225">
        <v>0</v>
      </c>
      <c r="AU155" s="221">
        <f>AT155+AS155+AR155+AQ155+AP155+AO155+AN155</f>
        <v>1999.8</v>
      </c>
      <c r="AV155" s="221">
        <v>67</v>
      </c>
      <c r="AW155" s="221" t="s">
        <v>136</v>
      </c>
      <c r="AX155" s="221" t="s">
        <v>131</v>
      </c>
      <c r="AY155" s="221" t="s">
        <v>137</v>
      </c>
      <c r="AZ155" s="295">
        <v>1350</v>
      </c>
      <c r="BA155" s="221">
        <v>6</v>
      </c>
      <c r="BB155" s="221">
        <v>27</v>
      </c>
      <c r="BC155" s="221">
        <v>3</v>
      </c>
      <c r="BD155" s="295"/>
      <c r="BE155" s="295"/>
      <c r="BF155" s="221">
        <f>I155+J155+K155</f>
        <v>106.5</v>
      </c>
      <c r="BG155" s="221">
        <v>0</v>
      </c>
      <c r="BH155" s="221">
        <v>0</v>
      </c>
      <c r="BI155" s="221">
        <v>0</v>
      </c>
      <c r="BJ155" s="221">
        <v>0</v>
      </c>
      <c r="BK155" s="225">
        <v>519.79999999999995</v>
      </c>
      <c r="BL155" s="221">
        <v>688.9</v>
      </c>
      <c r="BM155" s="221">
        <v>8.4</v>
      </c>
    </row>
    <row r="156" spans="1:65" ht="9.9499999999999993" customHeight="1">
      <c r="A156" s="112">
        <v>19</v>
      </c>
      <c r="B156" s="112" t="s">
        <v>217</v>
      </c>
      <c r="C156" s="276">
        <v>11</v>
      </c>
      <c r="D156" s="204">
        <v>1959</v>
      </c>
      <c r="E156" s="204">
        <v>2</v>
      </c>
      <c r="F156" s="204">
        <v>2</v>
      </c>
      <c r="G156" s="204">
        <v>27</v>
      </c>
      <c r="H156" s="206">
        <v>0</v>
      </c>
      <c r="I156" s="225">
        <v>31.6</v>
      </c>
      <c r="J156" s="221">
        <v>0</v>
      </c>
      <c r="K156" s="221">
        <v>0</v>
      </c>
      <c r="L156" s="225">
        <v>0</v>
      </c>
      <c r="M156" s="221">
        <v>0</v>
      </c>
      <c r="N156" s="221">
        <v>0</v>
      </c>
      <c r="O156" s="221">
        <v>0</v>
      </c>
      <c r="P156" s="221">
        <v>0</v>
      </c>
      <c r="Q156" s="225">
        <v>716.2</v>
      </c>
      <c r="R156" s="225">
        <v>19.399999999999999</v>
      </c>
      <c r="S156" s="218">
        <f t="shared" si="52"/>
        <v>735.6</v>
      </c>
      <c r="T156" s="218">
        <f t="shared" si="53"/>
        <v>31.6</v>
      </c>
      <c r="U156" s="218">
        <f t="shared" si="54"/>
        <v>767.2</v>
      </c>
      <c r="V156" s="221">
        <v>716.2</v>
      </c>
      <c r="W156" s="221">
        <v>3487</v>
      </c>
      <c r="X156" s="221">
        <v>6.6</v>
      </c>
      <c r="Y156" s="221"/>
      <c r="Z156" s="327"/>
      <c r="AA156" s="307" t="s">
        <v>209</v>
      </c>
      <c r="AB156" s="221" t="s">
        <v>130</v>
      </c>
      <c r="AC156" s="221" t="s">
        <v>131</v>
      </c>
      <c r="AD156" s="307" t="s">
        <v>109</v>
      </c>
      <c r="AE156" s="225"/>
      <c r="AF156" s="221">
        <v>634</v>
      </c>
      <c r="AG156" s="221"/>
      <c r="AH156" s="221"/>
      <c r="AI156" s="221" t="s">
        <v>218</v>
      </c>
      <c r="AJ156" s="225" t="s">
        <v>133</v>
      </c>
      <c r="AK156" s="221" t="s">
        <v>215</v>
      </c>
      <c r="AL156" s="221" t="s">
        <v>135</v>
      </c>
      <c r="AM156" s="225">
        <v>1488</v>
      </c>
      <c r="AN156" s="225">
        <v>0</v>
      </c>
      <c r="AO156" s="225">
        <v>3</v>
      </c>
      <c r="AP156" s="225">
        <v>102</v>
      </c>
      <c r="AQ156" s="225">
        <v>0</v>
      </c>
      <c r="AR156" s="225">
        <v>818</v>
      </c>
      <c r="AS156" s="225">
        <v>36</v>
      </c>
      <c r="AT156" s="225">
        <v>0</v>
      </c>
      <c r="AU156" s="221">
        <f>AT156+AS156+AR156+AQ156+AP156+AO156+AN156</f>
        <v>959</v>
      </c>
      <c r="AV156" s="221">
        <v>41</v>
      </c>
      <c r="AW156" s="221" t="s">
        <v>136</v>
      </c>
      <c r="AX156" s="221" t="s">
        <v>131</v>
      </c>
      <c r="AY156" s="221" t="s">
        <v>137</v>
      </c>
      <c r="AZ156" s="295">
        <v>460</v>
      </c>
      <c r="BA156" s="221">
        <v>21</v>
      </c>
      <c r="BB156" s="221">
        <v>6</v>
      </c>
      <c r="BC156" s="221"/>
      <c r="BD156" s="295"/>
      <c r="BE156" s="295"/>
      <c r="BF156" s="221">
        <f>I156+J156+K156</f>
        <v>31.6</v>
      </c>
      <c r="BG156" s="221">
        <v>0</v>
      </c>
      <c r="BH156" s="221">
        <v>0</v>
      </c>
      <c r="BI156" s="221">
        <v>0</v>
      </c>
      <c r="BJ156" s="221">
        <v>0</v>
      </c>
      <c r="BK156" s="221">
        <v>0</v>
      </c>
      <c r="BL156" s="221">
        <v>528.4</v>
      </c>
      <c r="BM156" s="221">
        <v>3.32</v>
      </c>
    </row>
    <row r="157" spans="1:65" ht="9.9499999999999993" customHeight="1">
      <c r="A157" s="112">
        <v>20</v>
      </c>
      <c r="B157" s="112" t="s">
        <v>217</v>
      </c>
      <c r="C157" s="276">
        <v>13</v>
      </c>
      <c r="D157" s="204">
        <v>1961</v>
      </c>
      <c r="E157" s="204">
        <v>2</v>
      </c>
      <c r="F157" s="204">
        <v>1</v>
      </c>
      <c r="G157" s="204">
        <v>13</v>
      </c>
      <c r="H157" s="206">
        <v>0</v>
      </c>
      <c r="I157" s="225">
        <v>30.9</v>
      </c>
      <c r="J157" s="221">
        <v>0</v>
      </c>
      <c r="K157" s="221">
        <v>0</v>
      </c>
      <c r="L157" s="225">
        <v>0</v>
      </c>
      <c r="M157" s="221">
        <v>0</v>
      </c>
      <c r="N157" s="221">
        <v>0</v>
      </c>
      <c r="O157" s="221">
        <v>0</v>
      </c>
      <c r="P157" s="221">
        <v>0</v>
      </c>
      <c r="Q157" s="225">
        <v>376.5</v>
      </c>
      <c r="R157" s="225">
        <v>360</v>
      </c>
      <c r="S157" s="218">
        <f t="shared" si="52"/>
        <v>736.5</v>
      </c>
      <c r="T157" s="218">
        <f t="shared" si="53"/>
        <v>30.9</v>
      </c>
      <c r="U157" s="218">
        <f t="shared" si="54"/>
        <v>767.4</v>
      </c>
      <c r="V157" s="221">
        <v>376.5</v>
      </c>
      <c r="W157" s="221">
        <v>3593</v>
      </c>
      <c r="X157" s="221">
        <v>6.8</v>
      </c>
      <c r="Y157" s="221"/>
      <c r="Z157" s="327"/>
      <c r="AA157" s="307" t="s">
        <v>209</v>
      </c>
      <c r="AB157" s="221" t="s">
        <v>130</v>
      </c>
      <c r="AC157" s="221" t="s">
        <v>131</v>
      </c>
      <c r="AD157" s="307" t="s">
        <v>109</v>
      </c>
      <c r="AE157" s="225"/>
      <c r="AF157" s="221">
        <v>634</v>
      </c>
      <c r="AG157" s="221"/>
      <c r="AH157" s="221"/>
      <c r="AI157" s="221" t="s">
        <v>218</v>
      </c>
      <c r="AJ157" s="225" t="s">
        <v>133</v>
      </c>
      <c r="AK157" s="221" t="s">
        <v>215</v>
      </c>
      <c r="AL157" s="218" t="s">
        <v>135</v>
      </c>
      <c r="AM157" s="225">
        <v>1369</v>
      </c>
      <c r="AN157" s="225">
        <v>0</v>
      </c>
      <c r="AO157" s="225">
        <v>3</v>
      </c>
      <c r="AP157" s="225">
        <v>111</v>
      </c>
      <c r="AQ157" s="225">
        <v>0</v>
      </c>
      <c r="AR157" s="225">
        <v>686</v>
      </c>
      <c r="AS157" s="225">
        <v>40</v>
      </c>
      <c r="AT157" s="225">
        <v>0</v>
      </c>
      <c r="AU157" s="221">
        <f>AT157+AS157+AR157+AQ157+AP157+AO157+AN157</f>
        <v>840</v>
      </c>
      <c r="AV157" s="221">
        <v>27</v>
      </c>
      <c r="AW157" s="221" t="s">
        <v>136</v>
      </c>
      <c r="AX157" s="221" t="s">
        <v>131</v>
      </c>
      <c r="AY157" s="221" t="s">
        <v>137</v>
      </c>
      <c r="AZ157" s="295">
        <v>298</v>
      </c>
      <c r="BA157" s="221">
        <v>7</v>
      </c>
      <c r="BB157" s="221">
        <v>4</v>
      </c>
      <c r="BC157" s="221"/>
      <c r="BD157" s="295"/>
      <c r="BE157" s="295"/>
      <c r="BF157" s="221">
        <f>I157+J157+K157</f>
        <v>30.9</v>
      </c>
      <c r="BG157" s="221">
        <v>0</v>
      </c>
      <c r="BH157" s="221">
        <v>0</v>
      </c>
      <c r="BI157" s="221">
        <v>0</v>
      </c>
      <c r="BJ157" s="221">
        <v>0</v>
      </c>
      <c r="BK157" s="221">
        <v>0</v>
      </c>
      <c r="BL157" s="221">
        <v>528.4</v>
      </c>
      <c r="BM157" s="221">
        <v>4.2</v>
      </c>
    </row>
    <row r="158" spans="1:65" ht="9.9499999999999993" customHeight="1">
      <c r="A158" s="112">
        <v>21</v>
      </c>
      <c r="B158" s="112" t="s">
        <v>217</v>
      </c>
      <c r="C158" s="276">
        <v>17</v>
      </c>
      <c r="D158" s="204">
        <v>1957</v>
      </c>
      <c r="E158" s="204">
        <v>2</v>
      </c>
      <c r="F158" s="204">
        <v>2</v>
      </c>
      <c r="G158" s="204">
        <v>8</v>
      </c>
      <c r="H158" s="206">
        <v>0</v>
      </c>
      <c r="I158" s="225">
        <v>55.8</v>
      </c>
      <c r="J158" s="221">
        <v>0</v>
      </c>
      <c r="K158" s="221">
        <v>0</v>
      </c>
      <c r="L158" s="225">
        <v>0</v>
      </c>
      <c r="M158" s="221">
        <v>0</v>
      </c>
      <c r="N158" s="221">
        <v>0</v>
      </c>
      <c r="O158" s="221">
        <v>0</v>
      </c>
      <c r="P158" s="221">
        <v>0</v>
      </c>
      <c r="Q158" s="225">
        <v>420.3</v>
      </c>
      <c r="R158" s="225">
        <v>0</v>
      </c>
      <c r="S158" s="218">
        <f t="shared" si="52"/>
        <v>420.3</v>
      </c>
      <c r="T158" s="218">
        <f t="shared" si="53"/>
        <v>55.8</v>
      </c>
      <c r="U158" s="218">
        <f t="shared" si="54"/>
        <v>476.1</v>
      </c>
      <c r="V158" s="221">
        <v>418.3</v>
      </c>
      <c r="W158" s="221">
        <v>2358</v>
      </c>
      <c r="X158" s="221">
        <v>7.4</v>
      </c>
      <c r="Y158" s="221"/>
      <c r="Z158" s="327"/>
      <c r="AA158" s="307" t="s">
        <v>209</v>
      </c>
      <c r="AB158" s="221" t="s">
        <v>130</v>
      </c>
      <c r="AC158" s="221" t="s">
        <v>131</v>
      </c>
      <c r="AD158" s="307" t="s">
        <v>109</v>
      </c>
      <c r="AE158" s="225"/>
      <c r="AF158" s="221">
        <v>427</v>
      </c>
      <c r="AG158" s="221"/>
      <c r="AH158" s="221"/>
      <c r="AI158" s="221" t="s">
        <v>213</v>
      </c>
      <c r="AJ158" s="225" t="s">
        <v>133</v>
      </c>
      <c r="AK158" s="221" t="s">
        <v>215</v>
      </c>
      <c r="AL158" s="310" t="s">
        <v>159</v>
      </c>
      <c r="AM158" s="225">
        <v>923</v>
      </c>
      <c r="AN158" s="225">
        <v>0</v>
      </c>
      <c r="AO158" s="225">
        <v>2</v>
      </c>
      <c r="AP158" s="225">
        <v>102</v>
      </c>
      <c r="AQ158" s="225">
        <v>0</v>
      </c>
      <c r="AR158" s="225">
        <v>541</v>
      </c>
      <c r="AS158" s="225">
        <v>3</v>
      </c>
      <c r="AT158" s="225">
        <v>0</v>
      </c>
      <c r="AU158" s="221">
        <f>AT158+AS158+AR158+AQ158+AP158+AO158+AN158</f>
        <v>648</v>
      </c>
      <c r="AV158" s="221">
        <v>20</v>
      </c>
      <c r="AW158" s="221" t="s">
        <v>149</v>
      </c>
      <c r="AX158" s="303" t="s">
        <v>176</v>
      </c>
      <c r="AY158" s="221" t="s">
        <v>137</v>
      </c>
      <c r="AZ158" s="295">
        <v>163</v>
      </c>
      <c r="BA158" s="221"/>
      <c r="BB158" s="221">
        <v>4</v>
      </c>
      <c r="BC158" s="221">
        <v>4</v>
      </c>
      <c r="BD158" s="295"/>
      <c r="BE158" s="295"/>
      <c r="BF158" s="221">
        <f>I158+J158+K158</f>
        <v>55.8</v>
      </c>
      <c r="BG158" s="221">
        <v>0</v>
      </c>
      <c r="BH158" s="221">
        <v>0</v>
      </c>
      <c r="BI158" s="221">
        <v>0</v>
      </c>
      <c r="BJ158" s="221">
        <v>0</v>
      </c>
      <c r="BK158" s="221">
        <v>0</v>
      </c>
      <c r="BL158" s="221">
        <v>416</v>
      </c>
      <c r="BM158" s="221">
        <v>5</v>
      </c>
    </row>
    <row r="159" spans="1:65" ht="9.9499999999999993" customHeight="1">
      <c r="A159" s="112">
        <v>22</v>
      </c>
      <c r="B159" s="112" t="s">
        <v>217</v>
      </c>
      <c r="C159" s="276">
        <v>19</v>
      </c>
      <c r="D159" s="204">
        <v>1957</v>
      </c>
      <c r="E159" s="204">
        <v>2</v>
      </c>
      <c r="F159" s="204">
        <v>2</v>
      </c>
      <c r="G159" s="204">
        <v>8</v>
      </c>
      <c r="H159" s="206">
        <v>0</v>
      </c>
      <c r="I159" s="225">
        <v>57.2</v>
      </c>
      <c r="J159" s="221">
        <v>0</v>
      </c>
      <c r="K159" s="221">
        <v>0</v>
      </c>
      <c r="L159" s="225">
        <v>0</v>
      </c>
      <c r="M159" s="221">
        <v>0</v>
      </c>
      <c r="N159" s="221">
        <v>0</v>
      </c>
      <c r="O159" s="221">
        <v>0</v>
      </c>
      <c r="P159" s="221">
        <v>0</v>
      </c>
      <c r="Q159" s="225">
        <v>421.8</v>
      </c>
      <c r="R159" s="225">
        <v>0</v>
      </c>
      <c r="S159" s="218">
        <f t="shared" si="52"/>
        <v>421.8</v>
      </c>
      <c r="T159" s="218">
        <f t="shared" si="53"/>
        <v>57.2</v>
      </c>
      <c r="U159" s="218">
        <f t="shared" si="54"/>
        <v>479</v>
      </c>
      <c r="V159" s="221">
        <v>421.8</v>
      </c>
      <c r="W159" s="221">
        <v>2358</v>
      </c>
      <c r="X159" s="221">
        <v>7.4</v>
      </c>
      <c r="Y159" s="221"/>
      <c r="Z159" s="327"/>
      <c r="AA159" s="307" t="s">
        <v>209</v>
      </c>
      <c r="AB159" s="221" t="s">
        <v>130</v>
      </c>
      <c r="AC159" s="221" t="s">
        <v>131</v>
      </c>
      <c r="AD159" s="307" t="s">
        <v>109</v>
      </c>
      <c r="AE159" s="225"/>
      <c r="AF159" s="221">
        <v>427</v>
      </c>
      <c r="AG159" s="221"/>
      <c r="AH159" s="221"/>
      <c r="AI159" s="221" t="s">
        <v>213</v>
      </c>
      <c r="AJ159" s="225" t="s">
        <v>133</v>
      </c>
      <c r="AK159" s="221" t="s">
        <v>215</v>
      </c>
      <c r="AL159" s="218" t="s">
        <v>158</v>
      </c>
      <c r="AM159" s="225">
        <v>858</v>
      </c>
      <c r="AN159" s="225">
        <v>90</v>
      </c>
      <c r="AO159" s="225">
        <v>14</v>
      </c>
      <c r="AP159" s="225">
        <v>75</v>
      </c>
      <c r="AQ159" s="225">
        <v>0</v>
      </c>
      <c r="AR159" s="225">
        <v>350</v>
      </c>
      <c r="AS159" s="225">
        <v>4</v>
      </c>
      <c r="AT159" s="225">
        <v>6</v>
      </c>
      <c r="AU159" s="221">
        <f>AT159+AS159+AR159+AQ159+AP159+AO159+AN159</f>
        <v>539</v>
      </c>
      <c r="AV159" s="221">
        <v>21</v>
      </c>
      <c r="AW159" s="221" t="s">
        <v>149</v>
      </c>
      <c r="AX159" s="221" t="s">
        <v>131</v>
      </c>
      <c r="AY159" s="221" t="s">
        <v>137</v>
      </c>
      <c r="AZ159" s="295">
        <v>190</v>
      </c>
      <c r="BA159" s="221"/>
      <c r="BB159" s="221">
        <v>4</v>
      </c>
      <c r="BC159" s="221">
        <v>4</v>
      </c>
      <c r="BD159" s="295"/>
      <c r="BE159" s="295"/>
      <c r="BF159" s="221">
        <f>I159+J159+K159</f>
        <v>57.2</v>
      </c>
      <c r="BG159" s="221">
        <v>0</v>
      </c>
      <c r="BH159" s="221">
        <v>0</v>
      </c>
      <c r="BI159" s="221">
        <v>0</v>
      </c>
      <c r="BJ159" s="221">
        <v>0</v>
      </c>
      <c r="BK159" s="221">
        <v>0</v>
      </c>
      <c r="BL159" s="221">
        <v>318</v>
      </c>
      <c r="BM159" s="221">
        <v>5</v>
      </c>
    </row>
    <row r="160" spans="1:65" ht="9.9499999999999993" customHeight="1">
      <c r="A160" s="112">
        <v>23</v>
      </c>
      <c r="B160" s="112" t="s">
        <v>217</v>
      </c>
      <c r="C160" s="276">
        <v>20</v>
      </c>
      <c r="D160" s="204">
        <v>1981</v>
      </c>
      <c r="E160" s="204">
        <v>5</v>
      </c>
      <c r="F160" s="204">
        <v>2</v>
      </c>
      <c r="G160" s="204">
        <v>120</v>
      </c>
      <c r="H160" s="206">
        <v>0</v>
      </c>
      <c r="I160" s="225">
        <v>122</v>
      </c>
      <c r="J160" s="221">
        <v>0</v>
      </c>
      <c r="K160" s="221">
        <v>0</v>
      </c>
      <c r="L160" s="225">
        <v>762.4</v>
      </c>
      <c r="M160" s="225">
        <v>762.4</v>
      </c>
      <c r="N160" s="221">
        <v>0</v>
      </c>
      <c r="O160" s="221">
        <v>0</v>
      </c>
      <c r="P160" s="221">
        <v>0</v>
      </c>
      <c r="Q160" s="225">
        <v>2964.6</v>
      </c>
      <c r="R160" s="225">
        <v>0</v>
      </c>
      <c r="S160" s="218">
        <f t="shared" si="52"/>
        <v>2964.6</v>
      </c>
      <c r="T160" s="218">
        <f t="shared" si="53"/>
        <v>122</v>
      </c>
      <c r="U160" s="218">
        <f t="shared" si="54"/>
        <v>3849</v>
      </c>
      <c r="V160" s="221">
        <v>2962.8</v>
      </c>
      <c r="W160" s="221">
        <v>14814</v>
      </c>
      <c r="X160" s="221">
        <v>15.7</v>
      </c>
      <c r="Y160" s="221"/>
      <c r="Z160" s="327"/>
      <c r="AA160" s="307" t="s">
        <v>209</v>
      </c>
      <c r="AB160" s="221" t="s">
        <v>130</v>
      </c>
      <c r="AC160" s="221" t="s">
        <v>131</v>
      </c>
      <c r="AD160" s="307" t="s">
        <v>109</v>
      </c>
      <c r="AE160" s="225">
        <v>1037</v>
      </c>
      <c r="AF160" s="221"/>
      <c r="AG160" s="221"/>
      <c r="AH160" s="221"/>
      <c r="AI160" s="221" t="s">
        <v>213</v>
      </c>
      <c r="AJ160" s="225" t="s">
        <v>133</v>
      </c>
      <c r="AK160" s="221" t="s">
        <v>214</v>
      </c>
      <c r="AL160" s="221" t="s">
        <v>135</v>
      </c>
      <c r="AM160" s="225">
        <v>3905</v>
      </c>
      <c r="AN160" s="225">
        <v>270</v>
      </c>
      <c r="AO160" s="225">
        <v>9</v>
      </c>
      <c r="AP160" s="225">
        <v>165</v>
      </c>
      <c r="AQ160" s="225">
        <v>0</v>
      </c>
      <c r="AR160" s="225">
        <v>2178</v>
      </c>
      <c r="AS160" s="225">
        <v>320</v>
      </c>
      <c r="AT160" s="225">
        <v>16</v>
      </c>
      <c r="AU160" s="221">
        <f>AT160+AS160+AR160+AQ160+AP160+AO160+AN160</f>
        <v>2958</v>
      </c>
      <c r="AV160" s="221">
        <v>147</v>
      </c>
      <c r="AW160" s="221" t="s">
        <v>136</v>
      </c>
      <c r="AX160" s="221" t="s">
        <v>131</v>
      </c>
      <c r="AY160" s="221" t="s">
        <v>137</v>
      </c>
      <c r="AZ160" s="295">
        <v>750</v>
      </c>
      <c r="BA160" s="221">
        <v>120</v>
      </c>
      <c r="BB160" s="221"/>
      <c r="BC160" s="221"/>
      <c r="BD160" s="295"/>
      <c r="BE160" s="295"/>
      <c r="BF160" s="221">
        <f>I160+J160+K160</f>
        <v>122</v>
      </c>
      <c r="BG160" s="221">
        <v>0</v>
      </c>
      <c r="BH160" s="221">
        <v>0</v>
      </c>
      <c r="BI160" s="221">
        <v>0</v>
      </c>
      <c r="BJ160" s="221">
        <v>0</v>
      </c>
      <c r="BK160" s="225">
        <v>762.4</v>
      </c>
      <c r="BL160" s="221">
        <v>0</v>
      </c>
      <c r="BM160" s="221">
        <v>4.3600000000000003</v>
      </c>
    </row>
    <row r="161" spans="1:65" ht="9.9499999999999993" customHeight="1">
      <c r="A161" s="112">
        <v>24</v>
      </c>
      <c r="B161" s="112" t="s">
        <v>217</v>
      </c>
      <c r="C161" s="276">
        <v>21</v>
      </c>
      <c r="D161" s="204">
        <v>1958</v>
      </c>
      <c r="E161" s="204">
        <v>2</v>
      </c>
      <c r="F161" s="204">
        <v>2</v>
      </c>
      <c r="G161" s="204">
        <v>16</v>
      </c>
      <c r="H161" s="206">
        <v>0</v>
      </c>
      <c r="I161" s="225">
        <v>49.6</v>
      </c>
      <c r="J161" s="221">
        <v>0</v>
      </c>
      <c r="K161" s="221">
        <v>0</v>
      </c>
      <c r="L161" s="225">
        <v>356.5</v>
      </c>
      <c r="M161" s="225">
        <v>356.5</v>
      </c>
      <c r="N161" s="221">
        <v>0</v>
      </c>
      <c r="O161" s="221">
        <v>0</v>
      </c>
      <c r="P161" s="221">
        <v>0</v>
      </c>
      <c r="Q161" s="225">
        <v>634.20000000000005</v>
      </c>
      <c r="R161" s="225">
        <v>0</v>
      </c>
      <c r="S161" s="218">
        <f t="shared" si="52"/>
        <v>634.20000000000005</v>
      </c>
      <c r="T161" s="218">
        <f t="shared" si="53"/>
        <v>49.6</v>
      </c>
      <c r="U161" s="218">
        <f t="shared" si="54"/>
        <v>1040.3000000000002</v>
      </c>
      <c r="V161" s="221">
        <v>633.6</v>
      </c>
      <c r="W161" s="221">
        <v>3840</v>
      </c>
      <c r="X161" s="221">
        <v>6</v>
      </c>
      <c r="Y161" s="221"/>
      <c r="Z161" s="327"/>
      <c r="AA161" s="307" t="s">
        <v>209</v>
      </c>
      <c r="AB161" s="221" t="s">
        <v>130</v>
      </c>
      <c r="AC161" s="221" t="s">
        <v>131</v>
      </c>
      <c r="AD161" s="307" t="s">
        <v>109</v>
      </c>
      <c r="AE161" s="225"/>
      <c r="AF161" s="221">
        <v>571</v>
      </c>
      <c r="AG161" s="221"/>
      <c r="AH161" s="221"/>
      <c r="AI161" s="221" t="s">
        <v>218</v>
      </c>
      <c r="AJ161" s="225" t="s">
        <v>133</v>
      </c>
      <c r="AK161" s="221" t="s">
        <v>215</v>
      </c>
      <c r="AL161" s="218" t="s">
        <v>158</v>
      </c>
      <c r="AM161" s="225">
        <v>1395</v>
      </c>
      <c r="AN161" s="225">
        <v>211</v>
      </c>
      <c r="AO161" s="225">
        <v>10</v>
      </c>
      <c r="AP161" s="225">
        <v>89</v>
      </c>
      <c r="AQ161" s="225">
        <v>0</v>
      </c>
      <c r="AR161" s="225">
        <v>614</v>
      </c>
      <c r="AS161" s="225">
        <v>10</v>
      </c>
      <c r="AT161" s="225">
        <v>4</v>
      </c>
      <c r="AU161" s="221">
        <f>AT161+AS161+AR161+AQ161+AP161+AO161+AN161</f>
        <v>938</v>
      </c>
      <c r="AV161" s="221">
        <v>33</v>
      </c>
      <c r="AW161" s="221" t="s">
        <v>149</v>
      </c>
      <c r="AX161" s="221" t="s">
        <v>131</v>
      </c>
      <c r="AY161" s="221" t="s">
        <v>137</v>
      </c>
      <c r="AZ161" s="295">
        <v>286</v>
      </c>
      <c r="BA161" s="221">
        <v>4</v>
      </c>
      <c r="BB161" s="221">
        <v>12</v>
      </c>
      <c r="BC161" s="221"/>
      <c r="BD161" s="295"/>
      <c r="BE161" s="295"/>
      <c r="BF161" s="221">
        <f>I161+J161+K161</f>
        <v>49.6</v>
      </c>
      <c r="BG161" s="221">
        <v>0</v>
      </c>
      <c r="BH161" s="221">
        <v>0</v>
      </c>
      <c r="BI161" s="221">
        <v>0</v>
      </c>
      <c r="BJ161" s="221">
        <v>0</v>
      </c>
      <c r="BK161" s="225">
        <v>356.5</v>
      </c>
      <c r="BL161" s="221">
        <v>457.2</v>
      </c>
      <c r="BM161" s="221">
        <v>3</v>
      </c>
    </row>
    <row r="162" spans="1:65" ht="9.9499999999999993" customHeight="1">
      <c r="A162" s="112">
        <v>25</v>
      </c>
      <c r="B162" s="112" t="s">
        <v>217</v>
      </c>
      <c r="C162" s="276">
        <v>22</v>
      </c>
      <c r="D162" s="204">
        <v>1974</v>
      </c>
      <c r="E162" s="204">
        <v>5</v>
      </c>
      <c r="F162" s="204">
        <v>8</v>
      </c>
      <c r="G162" s="204">
        <v>129</v>
      </c>
      <c r="H162" s="206">
        <v>0</v>
      </c>
      <c r="I162" s="225">
        <v>513.4</v>
      </c>
      <c r="J162" s="221">
        <v>0</v>
      </c>
      <c r="K162" s="221">
        <v>0</v>
      </c>
      <c r="L162" s="225">
        <v>1267.5999999999999</v>
      </c>
      <c r="M162" s="225">
        <v>1267.5999999999999</v>
      </c>
      <c r="N162" s="221">
        <v>0</v>
      </c>
      <c r="O162" s="221">
        <v>0</v>
      </c>
      <c r="P162" s="221">
        <v>0</v>
      </c>
      <c r="Q162" s="225">
        <v>5966.2</v>
      </c>
      <c r="R162" s="225">
        <v>0</v>
      </c>
      <c r="S162" s="218">
        <f t="shared" si="52"/>
        <v>5966.2</v>
      </c>
      <c r="T162" s="218">
        <f t="shared" si="53"/>
        <v>513.4</v>
      </c>
      <c r="U162" s="218">
        <f t="shared" si="54"/>
        <v>7747.2</v>
      </c>
      <c r="V162" s="221">
        <v>5658.5</v>
      </c>
      <c r="W162" s="221">
        <v>31023</v>
      </c>
      <c r="X162" s="221">
        <v>15.7</v>
      </c>
      <c r="Y162" s="221"/>
      <c r="Z162" s="327"/>
      <c r="AA162" s="307" t="s">
        <v>209</v>
      </c>
      <c r="AB162" s="221" t="s">
        <v>130</v>
      </c>
      <c r="AC162" s="221" t="s">
        <v>131</v>
      </c>
      <c r="AD162" s="307" t="s">
        <v>109</v>
      </c>
      <c r="AE162" s="225">
        <v>1806</v>
      </c>
      <c r="AF162" s="221"/>
      <c r="AG162" s="221"/>
      <c r="AH162" s="221"/>
      <c r="AI162" s="221" t="s">
        <v>213</v>
      </c>
      <c r="AJ162" s="225" t="s">
        <v>133</v>
      </c>
      <c r="AK162" s="221" t="s">
        <v>214</v>
      </c>
      <c r="AL162" s="221" t="s">
        <v>158</v>
      </c>
      <c r="AM162" s="225">
        <v>5285</v>
      </c>
      <c r="AN162" s="225">
        <v>390</v>
      </c>
      <c r="AO162" s="225">
        <v>301</v>
      </c>
      <c r="AP162" s="225">
        <v>270</v>
      </c>
      <c r="AQ162" s="225">
        <v>710</v>
      </c>
      <c r="AR162" s="225">
        <v>1724</v>
      </c>
      <c r="AS162" s="225">
        <v>60</v>
      </c>
      <c r="AT162" s="225">
        <v>144</v>
      </c>
      <c r="AU162" s="221">
        <f>AT162+AS162+AR162+AQ162+AP162+AO162+AN162</f>
        <v>3599</v>
      </c>
      <c r="AV162" s="221">
        <v>290</v>
      </c>
      <c r="AW162" s="221" t="s">
        <v>136</v>
      </c>
      <c r="AX162" s="303" t="s">
        <v>176</v>
      </c>
      <c r="AY162" s="221" t="s">
        <v>137</v>
      </c>
      <c r="AZ162" s="295">
        <v>1560</v>
      </c>
      <c r="BA162" s="221">
        <v>19</v>
      </c>
      <c r="BB162" s="221">
        <v>70</v>
      </c>
      <c r="BC162" s="221">
        <v>31</v>
      </c>
      <c r="BD162" s="295">
        <v>9</v>
      </c>
      <c r="BE162" s="295"/>
      <c r="BF162" s="221">
        <f>I162+J162+K162</f>
        <v>513.4</v>
      </c>
      <c r="BG162" s="221">
        <v>0</v>
      </c>
      <c r="BH162" s="221">
        <v>0</v>
      </c>
      <c r="BI162" s="221">
        <v>0</v>
      </c>
      <c r="BJ162" s="221">
        <v>0</v>
      </c>
      <c r="BK162" s="225">
        <v>1267.5999999999999</v>
      </c>
      <c r="BL162" s="221">
        <v>0</v>
      </c>
      <c r="BM162" s="221">
        <v>14.08</v>
      </c>
    </row>
    <row r="163" spans="1:65" ht="9.9499999999999993" customHeight="1">
      <c r="A163" s="112">
        <v>26</v>
      </c>
      <c r="B163" s="112" t="s">
        <v>217</v>
      </c>
      <c r="C163" s="276">
        <v>23</v>
      </c>
      <c r="D163" s="204">
        <v>1959</v>
      </c>
      <c r="E163" s="204">
        <v>2</v>
      </c>
      <c r="F163" s="204">
        <v>2</v>
      </c>
      <c r="G163" s="204">
        <v>16</v>
      </c>
      <c r="H163" s="206">
        <v>0</v>
      </c>
      <c r="I163" s="225">
        <v>49.2</v>
      </c>
      <c r="J163" s="221">
        <v>0</v>
      </c>
      <c r="K163" s="221">
        <v>0</v>
      </c>
      <c r="L163" s="225">
        <v>322.39999999999998</v>
      </c>
      <c r="M163" s="225">
        <v>322.39999999999998</v>
      </c>
      <c r="N163" s="221">
        <v>0</v>
      </c>
      <c r="O163" s="221">
        <v>0</v>
      </c>
      <c r="P163" s="221">
        <v>0</v>
      </c>
      <c r="Q163" s="225">
        <v>611.79999999999995</v>
      </c>
      <c r="R163" s="225">
        <v>0</v>
      </c>
      <c r="S163" s="218">
        <f t="shared" si="52"/>
        <v>611.79999999999995</v>
      </c>
      <c r="T163" s="218">
        <f t="shared" si="53"/>
        <v>49.2</v>
      </c>
      <c r="U163" s="218">
        <f t="shared" si="54"/>
        <v>983.39999999999986</v>
      </c>
      <c r="V163" s="221">
        <v>609.6</v>
      </c>
      <c r="W163" s="221">
        <v>11860</v>
      </c>
      <c r="X163" s="221">
        <v>6.4</v>
      </c>
      <c r="Y163" s="221"/>
      <c r="Z163" s="327"/>
      <c r="AA163" s="307" t="s">
        <v>209</v>
      </c>
      <c r="AB163" s="221" t="s">
        <v>130</v>
      </c>
      <c r="AC163" s="221" t="s">
        <v>131</v>
      </c>
      <c r="AD163" s="307" t="s">
        <v>109</v>
      </c>
      <c r="AE163" s="225"/>
      <c r="AF163" s="221">
        <v>560</v>
      </c>
      <c r="AG163" s="221"/>
      <c r="AH163" s="221"/>
      <c r="AI163" s="221" t="s">
        <v>213</v>
      </c>
      <c r="AJ163" s="225" t="s">
        <v>133</v>
      </c>
      <c r="AK163" s="221" t="s">
        <v>215</v>
      </c>
      <c r="AL163" s="218" t="s">
        <v>158</v>
      </c>
      <c r="AM163" s="225">
        <v>1421</v>
      </c>
      <c r="AN163" s="225">
        <v>120</v>
      </c>
      <c r="AO163" s="225">
        <v>25</v>
      </c>
      <c r="AP163" s="225">
        <v>76</v>
      </c>
      <c r="AQ163" s="225">
        <v>0</v>
      </c>
      <c r="AR163" s="225">
        <v>753</v>
      </c>
      <c r="AS163" s="225">
        <v>6</v>
      </c>
      <c r="AT163" s="225">
        <v>0</v>
      </c>
      <c r="AU163" s="221">
        <f>AT163+AS163+AR163+AQ163+AP163+AO163+AN163</f>
        <v>980</v>
      </c>
      <c r="AV163" s="221">
        <v>45</v>
      </c>
      <c r="AW163" s="221" t="s">
        <v>149</v>
      </c>
      <c r="AX163" s="221" t="s">
        <v>131</v>
      </c>
      <c r="AY163" s="221" t="s">
        <v>137</v>
      </c>
      <c r="AZ163" s="295">
        <v>168</v>
      </c>
      <c r="BA163" s="221">
        <v>4</v>
      </c>
      <c r="BB163" s="221">
        <v>11</v>
      </c>
      <c r="BC163" s="221">
        <v>1</v>
      </c>
      <c r="BD163" s="295"/>
      <c r="BE163" s="295"/>
      <c r="BF163" s="221">
        <f>I163+J163+K163</f>
        <v>49.2</v>
      </c>
      <c r="BG163" s="221">
        <v>0</v>
      </c>
      <c r="BH163" s="221">
        <v>0</v>
      </c>
      <c r="BI163" s="221">
        <v>0</v>
      </c>
      <c r="BJ163" s="221">
        <v>0</v>
      </c>
      <c r="BK163" s="225">
        <v>322.39999999999998</v>
      </c>
      <c r="BL163" s="221">
        <v>441</v>
      </c>
      <c r="BM163" s="221">
        <v>3.52</v>
      </c>
    </row>
    <row r="164" spans="1:65" ht="9.9499999999999993" customHeight="1">
      <c r="A164" s="112">
        <v>27</v>
      </c>
      <c r="B164" s="112" t="s">
        <v>217</v>
      </c>
      <c r="C164" s="276">
        <v>24</v>
      </c>
      <c r="D164" s="204">
        <v>1976</v>
      </c>
      <c r="E164" s="204">
        <v>5</v>
      </c>
      <c r="F164" s="204">
        <v>4</v>
      </c>
      <c r="G164" s="204">
        <v>56</v>
      </c>
      <c r="H164" s="206">
        <v>0</v>
      </c>
      <c r="I164" s="225">
        <v>302.2</v>
      </c>
      <c r="J164" s="221">
        <v>0</v>
      </c>
      <c r="K164" s="221">
        <v>0</v>
      </c>
      <c r="L164" s="225">
        <v>713.8</v>
      </c>
      <c r="M164" s="221">
        <v>55.8</v>
      </c>
      <c r="N164" s="221">
        <v>0</v>
      </c>
      <c r="O164" s="221">
        <v>0</v>
      </c>
      <c r="P164" s="221">
        <v>658</v>
      </c>
      <c r="Q164" s="225">
        <v>2702.5</v>
      </c>
      <c r="R164" s="225">
        <v>783.3</v>
      </c>
      <c r="S164" s="218">
        <f t="shared" si="52"/>
        <v>4143.8</v>
      </c>
      <c r="T164" s="218">
        <f t="shared" si="53"/>
        <v>302.2</v>
      </c>
      <c r="U164" s="218">
        <f t="shared" si="54"/>
        <v>4501.8</v>
      </c>
      <c r="V164" s="221">
        <v>2704.4</v>
      </c>
      <c r="W164" s="221">
        <v>17292</v>
      </c>
      <c r="X164" s="221">
        <v>15.9</v>
      </c>
      <c r="Y164" s="221"/>
      <c r="Z164" s="327"/>
      <c r="AA164" s="307" t="s">
        <v>209</v>
      </c>
      <c r="AB164" s="221" t="s">
        <v>130</v>
      </c>
      <c r="AC164" s="221" t="s">
        <v>131</v>
      </c>
      <c r="AD164" s="307" t="s">
        <v>109</v>
      </c>
      <c r="AE164" s="225">
        <v>1010</v>
      </c>
      <c r="AF164" s="221"/>
      <c r="AG164" s="221"/>
      <c r="AH164" s="221"/>
      <c r="AI164" s="221" t="s">
        <v>213</v>
      </c>
      <c r="AJ164" s="225" t="s">
        <v>133</v>
      </c>
      <c r="AK164" s="221" t="s">
        <v>214</v>
      </c>
      <c r="AL164" s="221" t="s">
        <v>158</v>
      </c>
      <c r="AM164" s="225">
        <v>2768</v>
      </c>
      <c r="AN164" s="225">
        <v>250</v>
      </c>
      <c r="AO164" s="225">
        <v>38.4</v>
      </c>
      <c r="AP164" s="225">
        <v>105</v>
      </c>
      <c r="AQ164" s="225">
        <v>0</v>
      </c>
      <c r="AR164" s="225">
        <v>1409</v>
      </c>
      <c r="AS164" s="225">
        <v>0</v>
      </c>
      <c r="AT164" s="225">
        <v>36</v>
      </c>
      <c r="AU164" s="221">
        <f>AT164+AS164+AR164+AQ164+AP164+AO164+AN164</f>
        <v>1838.4</v>
      </c>
      <c r="AV164" s="221">
        <v>132</v>
      </c>
      <c r="AW164" s="221" t="s">
        <v>136</v>
      </c>
      <c r="AX164" s="303" t="s">
        <v>176</v>
      </c>
      <c r="AY164" s="221" t="s">
        <v>137</v>
      </c>
      <c r="AZ164" s="295">
        <v>490</v>
      </c>
      <c r="BA164" s="221">
        <v>16</v>
      </c>
      <c r="BB164" s="221">
        <v>8</v>
      </c>
      <c r="BC164" s="221">
        <v>24</v>
      </c>
      <c r="BD164" s="295">
        <v>8</v>
      </c>
      <c r="BE164" s="295"/>
      <c r="BF164" s="221">
        <f>I164+J164+K164</f>
        <v>302.2</v>
      </c>
      <c r="BG164" s="221">
        <v>0</v>
      </c>
      <c r="BH164" s="221">
        <v>0</v>
      </c>
      <c r="BI164" s="221">
        <v>0</v>
      </c>
      <c r="BJ164" s="221">
        <v>0</v>
      </c>
      <c r="BK164" s="221">
        <v>55.8</v>
      </c>
      <c r="BL164" s="221">
        <v>0</v>
      </c>
      <c r="BM164" s="221">
        <v>6.12</v>
      </c>
    </row>
    <row r="165" spans="1:65" ht="9.9499999999999993" customHeight="1">
      <c r="A165" s="112">
        <v>28</v>
      </c>
      <c r="B165" s="112" t="s">
        <v>217</v>
      </c>
      <c r="C165" s="276">
        <v>25</v>
      </c>
      <c r="D165" s="204">
        <v>1960</v>
      </c>
      <c r="E165" s="204">
        <v>2</v>
      </c>
      <c r="F165" s="204">
        <v>2</v>
      </c>
      <c r="G165" s="204">
        <v>16</v>
      </c>
      <c r="H165" s="206">
        <v>0</v>
      </c>
      <c r="I165" s="225">
        <v>49.2</v>
      </c>
      <c r="J165" s="221">
        <v>0</v>
      </c>
      <c r="K165" s="221">
        <v>0</v>
      </c>
      <c r="L165" s="225">
        <v>322.39999999999998</v>
      </c>
      <c r="M165" s="225">
        <v>322.39999999999998</v>
      </c>
      <c r="N165" s="221">
        <v>0</v>
      </c>
      <c r="O165" s="221">
        <v>0</v>
      </c>
      <c r="P165" s="221">
        <v>0</v>
      </c>
      <c r="Q165" s="225">
        <v>611.5</v>
      </c>
      <c r="R165" s="225">
        <v>0</v>
      </c>
      <c r="S165" s="218">
        <f t="shared" si="52"/>
        <v>611.5</v>
      </c>
      <c r="T165" s="218">
        <f t="shared" si="53"/>
        <v>49.2</v>
      </c>
      <c r="U165" s="218">
        <f t="shared" si="54"/>
        <v>983.09999999999991</v>
      </c>
      <c r="V165" s="221">
        <v>609.1</v>
      </c>
      <c r="W165" s="221"/>
      <c r="X165" s="221">
        <v>6.4</v>
      </c>
      <c r="Y165" s="221"/>
      <c r="Z165" s="327"/>
      <c r="AA165" s="307" t="s">
        <v>209</v>
      </c>
      <c r="AB165" s="221" t="s">
        <v>130</v>
      </c>
      <c r="AC165" s="221" t="s">
        <v>131</v>
      </c>
      <c r="AD165" s="307" t="s">
        <v>109</v>
      </c>
      <c r="AE165" s="225"/>
      <c r="AF165" s="221">
        <v>560</v>
      </c>
      <c r="AG165" s="221"/>
      <c r="AH165" s="221"/>
      <c r="AI165" s="221" t="s">
        <v>213</v>
      </c>
      <c r="AJ165" s="225" t="s">
        <v>133</v>
      </c>
      <c r="AK165" s="221" t="s">
        <v>215</v>
      </c>
      <c r="AL165" s="310" t="s">
        <v>159</v>
      </c>
      <c r="AM165" s="225">
        <v>1430</v>
      </c>
      <c r="AN165" s="225">
        <v>120</v>
      </c>
      <c r="AO165" s="225">
        <v>25</v>
      </c>
      <c r="AP165" s="225">
        <v>79</v>
      </c>
      <c r="AQ165" s="225">
        <v>0</v>
      </c>
      <c r="AR165" s="225">
        <v>757</v>
      </c>
      <c r="AS165" s="225">
        <v>0</v>
      </c>
      <c r="AT165" s="225">
        <v>8</v>
      </c>
      <c r="AU165" s="221">
        <f>AT165+AS165+AR165+AQ165+AP165+AO165+AN165</f>
        <v>989</v>
      </c>
      <c r="AV165" s="221">
        <v>31</v>
      </c>
      <c r="AW165" s="221" t="s">
        <v>136</v>
      </c>
      <c r="AX165" s="221" t="s">
        <v>131</v>
      </c>
      <c r="AY165" s="221" t="s">
        <v>137</v>
      </c>
      <c r="AZ165" s="295">
        <v>580</v>
      </c>
      <c r="BA165" s="221">
        <v>4</v>
      </c>
      <c r="BB165" s="221">
        <v>12</v>
      </c>
      <c r="BC165" s="221"/>
      <c r="BD165" s="295"/>
      <c r="BE165" s="295"/>
      <c r="BF165" s="221">
        <f>I165+J165+K165</f>
        <v>49.2</v>
      </c>
      <c r="BG165" s="221">
        <v>0</v>
      </c>
      <c r="BH165" s="221">
        <v>0</v>
      </c>
      <c r="BI165" s="221">
        <v>0</v>
      </c>
      <c r="BJ165" s="221">
        <v>0</v>
      </c>
      <c r="BK165" s="225">
        <v>322.39999999999998</v>
      </c>
      <c r="BL165" s="221">
        <v>441</v>
      </c>
      <c r="BM165" s="221">
        <v>3.52</v>
      </c>
    </row>
    <row r="166" spans="1:65" ht="9.9499999999999993" customHeight="1">
      <c r="A166" s="112">
        <v>29</v>
      </c>
      <c r="B166" s="112" t="s">
        <v>217</v>
      </c>
      <c r="C166" s="276">
        <v>27</v>
      </c>
      <c r="D166" s="204">
        <v>1959</v>
      </c>
      <c r="E166" s="204">
        <v>2</v>
      </c>
      <c r="F166" s="204">
        <v>2</v>
      </c>
      <c r="G166" s="204">
        <v>16</v>
      </c>
      <c r="H166" s="206">
        <v>0</v>
      </c>
      <c r="I166" s="225">
        <v>47.5</v>
      </c>
      <c r="J166" s="221">
        <v>0</v>
      </c>
      <c r="K166" s="221">
        <v>0</v>
      </c>
      <c r="L166" s="225">
        <v>331.9</v>
      </c>
      <c r="M166" s="225">
        <v>331.9</v>
      </c>
      <c r="N166" s="221">
        <v>0</v>
      </c>
      <c r="O166" s="221">
        <v>0</v>
      </c>
      <c r="P166" s="221">
        <v>0</v>
      </c>
      <c r="Q166" s="225">
        <v>633.4</v>
      </c>
      <c r="R166" s="225">
        <v>0</v>
      </c>
      <c r="S166" s="218">
        <f t="shared" si="52"/>
        <v>633.4</v>
      </c>
      <c r="T166" s="218">
        <f t="shared" si="53"/>
        <v>47.5</v>
      </c>
      <c r="U166" s="218">
        <f t="shared" si="54"/>
        <v>1012.8</v>
      </c>
      <c r="V166" s="221">
        <v>633.4</v>
      </c>
      <c r="W166" s="221">
        <v>4096</v>
      </c>
      <c r="X166" s="221">
        <v>6.8</v>
      </c>
      <c r="Y166" s="221"/>
      <c r="Z166" s="327"/>
      <c r="AA166" s="307" t="s">
        <v>209</v>
      </c>
      <c r="AB166" s="221" t="s">
        <v>130</v>
      </c>
      <c r="AC166" s="221" t="s">
        <v>131</v>
      </c>
      <c r="AD166" s="307" t="s">
        <v>109</v>
      </c>
      <c r="AE166" s="225"/>
      <c r="AF166" s="221">
        <v>560</v>
      </c>
      <c r="AG166" s="221"/>
      <c r="AH166" s="221"/>
      <c r="AI166" s="221" t="s">
        <v>223</v>
      </c>
      <c r="AJ166" s="225" t="s">
        <v>133</v>
      </c>
      <c r="AK166" s="221" t="s">
        <v>215</v>
      </c>
      <c r="AL166" s="218" t="s">
        <v>158</v>
      </c>
      <c r="AM166" s="225">
        <v>1823</v>
      </c>
      <c r="AN166" s="225">
        <v>123</v>
      </c>
      <c r="AO166" s="225">
        <v>28</v>
      </c>
      <c r="AP166" s="225">
        <v>95</v>
      </c>
      <c r="AQ166" s="225">
        <v>0</v>
      </c>
      <c r="AR166" s="225">
        <v>1106</v>
      </c>
      <c r="AS166" s="225">
        <v>12</v>
      </c>
      <c r="AT166" s="225">
        <v>9</v>
      </c>
      <c r="AU166" s="221">
        <f>AT166+AS166+AR166+AQ166+AP166+AO166+AN166</f>
        <v>1373</v>
      </c>
      <c r="AV166" s="221">
        <v>30</v>
      </c>
      <c r="AW166" s="221" t="s">
        <v>149</v>
      </c>
      <c r="AX166" s="221" t="s">
        <v>131</v>
      </c>
      <c r="AY166" s="221" t="s">
        <v>137</v>
      </c>
      <c r="AZ166" s="295">
        <v>140</v>
      </c>
      <c r="BA166" s="221">
        <v>4</v>
      </c>
      <c r="BB166" s="221">
        <v>12</v>
      </c>
      <c r="BC166" s="221"/>
      <c r="BD166" s="295"/>
      <c r="BE166" s="295"/>
      <c r="BF166" s="221">
        <f>I166+J166+K166</f>
        <v>47.5</v>
      </c>
      <c r="BG166" s="221">
        <v>0</v>
      </c>
      <c r="BH166" s="221">
        <v>0</v>
      </c>
      <c r="BI166" s="221">
        <v>0</v>
      </c>
      <c r="BJ166" s="221">
        <v>0</v>
      </c>
      <c r="BK166" s="225">
        <v>331.9</v>
      </c>
      <c r="BL166" s="221">
        <v>450.2</v>
      </c>
      <c r="BM166" s="221">
        <v>5.8</v>
      </c>
    </row>
    <row r="167" spans="1:65" ht="9.9499999999999993" customHeight="1">
      <c r="A167" s="112">
        <v>30</v>
      </c>
      <c r="B167" s="112" t="s">
        <v>217</v>
      </c>
      <c r="C167" s="276">
        <v>29</v>
      </c>
      <c r="D167" s="204">
        <v>1958</v>
      </c>
      <c r="E167" s="204">
        <v>2</v>
      </c>
      <c r="F167" s="204">
        <v>2</v>
      </c>
      <c r="G167" s="204">
        <v>16</v>
      </c>
      <c r="H167" s="206">
        <v>0</v>
      </c>
      <c r="I167" s="225">
        <v>47.6</v>
      </c>
      <c r="J167" s="221">
        <v>0</v>
      </c>
      <c r="K167" s="221">
        <v>0</v>
      </c>
      <c r="L167" s="225">
        <v>330.2</v>
      </c>
      <c r="M167" s="225">
        <v>330.2</v>
      </c>
      <c r="N167" s="221">
        <v>0</v>
      </c>
      <c r="O167" s="221">
        <v>0</v>
      </c>
      <c r="P167" s="221">
        <v>0</v>
      </c>
      <c r="Q167" s="225">
        <v>634.20000000000005</v>
      </c>
      <c r="R167" s="225">
        <v>0</v>
      </c>
      <c r="S167" s="218">
        <f t="shared" si="52"/>
        <v>634.20000000000005</v>
      </c>
      <c r="T167" s="218">
        <f t="shared" si="53"/>
        <v>47.6</v>
      </c>
      <c r="U167" s="218">
        <f t="shared" si="54"/>
        <v>1012</v>
      </c>
      <c r="V167" s="221">
        <v>634.9</v>
      </c>
      <c r="W167" s="221">
        <v>4096</v>
      </c>
      <c r="X167" s="221">
        <v>6.8</v>
      </c>
      <c r="Y167" s="221"/>
      <c r="Z167" s="327"/>
      <c r="AA167" s="307" t="s">
        <v>209</v>
      </c>
      <c r="AB167" s="221" t="s">
        <v>130</v>
      </c>
      <c r="AC167" s="221" t="s">
        <v>131</v>
      </c>
      <c r="AD167" s="307" t="s">
        <v>109</v>
      </c>
      <c r="AE167" s="225"/>
      <c r="AF167" s="221">
        <v>560</v>
      </c>
      <c r="AG167" s="221"/>
      <c r="AH167" s="221"/>
      <c r="AI167" s="221" t="s">
        <v>218</v>
      </c>
      <c r="AJ167" s="225" t="s">
        <v>133</v>
      </c>
      <c r="AK167" s="221" t="s">
        <v>215</v>
      </c>
      <c r="AL167" s="218" t="s">
        <v>158</v>
      </c>
      <c r="AM167" s="225">
        <v>1448</v>
      </c>
      <c r="AN167" s="225">
        <v>107</v>
      </c>
      <c r="AO167" s="225">
        <v>28</v>
      </c>
      <c r="AP167" s="225">
        <v>78</v>
      </c>
      <c r="AQ167" s="225">
        <v>0</v>
      </c>
      <c r="AR167" s="225">
        <v>778</v>
      </c>
      <c r="AS167" s="225">
        <v>3</v>
      </c>
      <c r="AT167" s="225">
        <v>4</v>
      </c>
      <c r="AU167" s="221">
        <f>AT167+AS167+AR167+AQ167+AP167+AO167+AN167</f>
        <v>998</v>
      </c>
      <c r="AV167" s="221">
        <v>34</v>
      </c>
      <c r="AW167" s="221" t="s">
        <v>149</v>
      </c>
      <c r="AX167" s="221" t="s">
        <v>131</v>
      </c>
      <c r="AY167" s="221" t="s">
        <v>137</v>
      </c>
      <c r="AZ167" s="295">
        <v>220</v>
      </c>
      <c r="BA167" s="221">
        <v>4</v>
      </c>
      <c r="BB167" s="221">
        <v>12</v>
      </c>
      <c r="BC167" s="221"/>
      <c r="BD167" s="295"/>
      <c r="BE167" s="295"/>
      <c r="BF167" s="221">
        <f>I167+J167+K167</f>
        <v>47.6</v>
      </c>
      <c r="BG167" s="221">
        <v>0</v>
      </c>
      <c r="BH167" s="221">
        <v>0</v>
      </c>
      <c r="BI167" s="221">
        <v>0</v>
      </c>
      <c r="BJ167" s="221">
        <v>0</v>
      </c>
      <c r="BK167" s="225">
        <v>330.2</v>
      </c>
      <c r="BL167" s="221">
        <v>450.2</v>
      </c>
      <c r="BM167" s="221">
        <v>5.6</v>
      </c>
    </row>
    <row r="168" spans="1:65" ht="9.9499999999999993" customHeight="1">
      <c r="A168" s="112">
        <v>31</v>
      </c>
      <c r="B168" s="112" t="s">
        <v>217</v>
      </c>
      <c r="C168" s="276" t="s">
        <v>219</v>
      </c>
      <c r="D168" s="204">
        <v>1993</v>
      </c>
      <c r="E168" s="204">
        <v>4</v>
      </c>
      <c r="F168" s="204">
        <v>2</v>
      </c>
      <c r="G168" s="204">
        <v>20</v>
      </c>
      <c r="H168" s="206">
        <v>0</v>
      </c>
      <c r="I168" s="225">
        <v>128.30000000000001</v>
      </c>
      <c r="J168" s="221">
        <v>0</v>
      </c>
      <c r="K168" s="221">
        <v>0</v>
      </c>
      <c r="L168" s="225">
        <v>275.39999999999998</v>
      </c>
      <c r="M168" s="225">
        <v>275.39999999999998</v>
      </c>
      <c r="N168" s="221">
        <v>0</v>
      </c>
      <c r="O168" s="221">
        <v>0</v>
      </c>
      <c r="P168" s="221">
        <v>0</v>
      </c>
      <c r="Q168" s="225">
        <v>1114.2</v>
      </c>
      <c r="R168" s="225">
        <v>0</v>
      </c>
      <c r="S168" s="218">
        <f t="shared" si="52"/>
        <v>1114.2</v>
      </c>
      <c r="T168" s="218">
        <f t="shared" si="53"/>
        <v>128.30000000000001</v>
      </c>
      <c r="U168" s="218">
        <f t="shared" si="54"/>
        <v>1517.9</v>
      </c>
      <c r="V168" s="221">
        <v>1114.2</v>
      </c>
      <c r="W168" s="221">
        <v>6382</v>
      </c>
      <c r="X168" s="221">
        <v>12</v>
      </c>
      <c r="Y168" s="221"/>
      <c r="Z168" s="327"/>
      <c r="AA168" s="307" t="s">
        <v>209</v>
      </c>
      <c r="AB168" s="221" t="s">
        <v>130</v>
      </c>
      <c r="AC168" s="221" t="s">
        <v>131</v>
      </c>
      <c r="AD168" s="307" t="s">
        <v>109</v>
      </c>
      <c r="AE168" s="225"/>
      <c r="AF168" s="221">
        <v>680</v>
      </c>
      <c r="AG168" s="221"/>
      <c r="AH168" s="221"/>
      <c r="AI168" s="221" t="s">
        <v>213</v>
      </c>
      <c r="AJ168" s="225" t="s">
        <v>220</v>
      </c>
      <c r="AK168" s="221" t="s">
        <v>215</v>
      </c>
      <c r="AL168" s="218" t="s">
        <v>135</v>
      </c>
      <c r="AM168" s="225">
        <v>1044</v>
      </c>
      <c r="AN168" s="225">
        <v>90</v>
      </c>
      <c r="AO168" s="225">
        <v>8</v>
      </c>
      <c r="AP168" s="225">
        <v>87</v>
      </c>
      <c r="AQ168" s="225">
        <v>0</v>
      </c>
      <c r="AR168" s="225">
        <v>409</v>
      </c>
      <c r="AS168" s="225">
        <v>4</v>
      </c>
      <c r="AT168" s="225">
        <v>6</v>
      </c>
      <c r="AU168" s="221">
        <f>AT168+AS168+AR168+AQ168+AP168+AO168+AN168</f>
        <v>604</v>
      </c>
      <c r="AV168" s="221">
        <v>45</v>
      </c>
      <c r="AW168" s="221" t="s">
        <v>136</v>
      </c>
      <c r="AX168" s="303" t="s">
        <v>176</v>
      </c>
      <c r="AY168" s="221" t="s">
        <v>137</v>
      </c>
      <c r="AZ168" s="295">
        <v>280</v>
      </c>
      <c r="BA168" s="221">
        <v>4</v>
      </c>
      <c r="BB168" s="221">
        <v>8</v>
      </c>
      <c r="BC168" s="221">
        <v>8</v>
      </c>
      <c r="BD168" s="295"/>
      <c r="BE168" s="295"/>
      <c r="BF168" s="221">
        <f>I168+J168+K168</f>
        <v>128.30000000000001</v>
      </c>
      <c r="BG168" s="221">
        <v>0</v>
      </c>
      <c r="BH168" s="221">
        <v>0</v>
      </c>
      <c r="BI168" s="221">
        <v>0</v>
      </c>
      <c r="BJ168" s="221">
        <v>0</v>
      </c>
      <c r="BK168" s="225">
        <v>275.39999999999998</v>
      </c>
      <c r="BL168" s="221">
        <v>440.2</v>
      </c>
      <c r="BM168" s="221">
        <v>4.8</v>
      </c>
    </row>
    <row r="169" spans="1:65" ht="9.9499999999999993" customHeight="1">
      <c r="A169" s="112">
        <v>32</v>
      </c>
      <c r="B169" s="112" t="s">
        <v>217</v>
      </c>
      <c r="C169" s="276" t="s">
        <v>221</v>
      </c>
      <c r="D169" s="204">
        <v>1985</v>
      </c>
      <c r="E169" s="204">
        <v>4</v>
      </c>
      <c r="F169" s="204">
        <v>2</v>
      </c>
      <c r="G169" s="204">
        <v>22</v>
      </c>
      <c r="H169" s="206">
        <v>0</v>
      </c>
      <c r="I169" s="225">
        <v>120.7</v>
      </c>
      <c r="J169" s="221">
        <v>0</v>
      </c>
      <c r="K169" s="221">
        <v>0</v>
      </c>
      <c r="L169" s="225">
        <v>429.6</v>
      </c>
      <c r="M169" s="225">
        <v>429.6</v>
      </c>
      <c r="N169" s="221">
        <v>0</v>
      </c>
      <c r="O169" s="221">
        <v>0</v>
      </c>
      <c r="P169" s="221">
        <v>0</v>
      </c>
      <c r="Q169" s="225">
        <v>1412.7</v>
      </c>
      <c r="R169" s="225">
        <v>0</v>
      </c>
      <c r="S169" s="218">
        <f t="shared" si="52"/>
        <v>1412.7</v>
      </c>
      <c r="T169" s="218">
        <f t="shared" si="53"/>
        <v>120.7</v>
      </c>
      <c r="U169" s="218">
        <f t="shared" si="54"/>
        <v>1963</v>
      </c>
      <c r="V169" s="221">
        <v>1407.3</v>
      </c>
      <c r="W169" s="221"/>
      <c r="X169" s="221" t="s">
        <v>222</v>
      </c>
      <c r="Y169" s="221"/>
      <c r="Z169" s="327"/>
      <c r="AA169" s="307" t="s">
        <v>209</v>
      </c>
      <c r="AB169" s="221" t="s">
        <v>130</v>
      </c>
      <c r="AC169" s="221" t="s">
        <v>131</v>
      </c>
      <c r="AD169" s="307" t="s">
        <v>109</v>
      </c>
      <c r="AE169" s="225"/>
      <c r="AF169" s="221">
        <v>760</v>
      </c>
      <c r="AG169" s="221"/>
      <c r="AH169" s="221"/>
      <c r="AI169" s="221" t="s">
        <v>213</v>
      </c>
      <c r="AJ169" s="225" t="s">
        <v>133</v>
      </c>
      <c r="AK169" s="221" t="s">
        <v>215</v>
      </c>
      <c r="AL169" s="218" t="s">
        <v>135</v>
      </c>
      <c r="AM169" s="225">
        <v>1438</v>
      </c>
      <c r="AN169" s="225">
        <v>120</v>
      </c>
      <c r="AO169" s="225">
        <v>25</v>
      </c>
      <c r="AP169" s="225">
        <v>80</v>
      </c>
      <c r="AQ169" s="225">
        <v>0</v>
      </c>
      <c r="AR169" s="225">
        <v>633</v>
      </c>
      <c r="AS169" s="225">
        <v>6</v>
      </c>
      <c r="AT169" s="225">
        <v>0</v>
      </c>
      <c r="AU169" s="221">
        <f>AT169+AS169+AR169+AQ169+AP169+AO169+AN169</f>
        <v>864</v>
      </c>
      <c r="AV169" s="221">
        <v>67</v>
      </c>
      <c r="AW169" s="221" t="s">
        <v>136</v>
      </c>
      <c r="AX169" s="303" t="s">
        <v>176</v>
      </c>
      <c r="AY169" s="221" t="s">
        <v>137</v>
      </c>
      <c r="AZ169" s="295">
        <v>137</v>
      </c>
      <c r="BA169" s="221">
        <v>2</v>
      </c>
      <c r="BB169" s="221">
        <v>8</v>
      </c>
      <c r="BC169" s="221">
        <v>12</v>
      </c>
      <c r="BD169" s="295"/>
      <c r="BE169" s="295"/>
      <c r="BF169" s="221">
        <f>I169+J169+K169</f>
        <v>120.7</v>
      </c>
      <c r="BG169" s="221">
        <v>0</v>
      </c>
      <c r="BH169" s="221">
        <v>0</v>
      </c>
      <c r="BI169" s="221">
        <v>0</v>
      </c>
      <c r="BJ169" s="221">
        <v>0</v>
      </c>
      <c r="BK169" s="225">
        <v>429.6</v>
      </c>
      <c r="BL169" s="221">
        <v>573.79999999999995</v>
      </c>
      <c r="BM169" s="221">
        <v>5.4</v>
      </c>
    </row>
    <row r="170" spans="1:65" ht="9.9499999999999993" customHeight="1">
      <c r="A170" s="112">
        <v>33</v>
      </c>
      <c r="B170" s="112" t="s">
        <v>217</v>
      </c>
      <c r="C170" s="276" t="s">
        <v>224</v>
      </c>
      <c r="D170" s="204">
        <v>1987</v>
      </c>
      <c r="E170" s="204">
        <v>4</v>
      </c>
      <c r="F170" s="204">
        <v>2</v>
      </c>
      <c r="G170" s="204">
        <v>22</v>
      </c>
      <c r="H170" s="206">
        <v>0</v>
      </c>
      <c r="I170" s="225">
        <v>123.2</v>
      </c>
      <c r="J170" s="221">
        <v>0</v>
      </c>
      <c r="K170" s="221">
        <v>0</v>
      </c>
      <c r="L170" s="225">
        <v>429.6</v>
      </c>
      <c r="M170" s="225">
        <v>429.6</v>
      </c>
      <c r="N170" s="221">
        <v>0</v>
      </c>
      <c r="O170" s="221">
        <v>0</v>
      </c>
      <c r="P170" s="221">
        <v>0</v>
      </c>
      <c r="Q170" s="225">
        <v>1420.5</v>
      </c>
      <c r="R170" s="225">
        <v>0</v>
      </c>
      <c r="S170" s="218">
        <f t="shared" si="52"/>
        <v>1420.5</v>
      </c>
      <c r="T170" s="218">
        <f t="shared" si="53"/>
        <v>123.2</v>
      </c>
      <c r="U170" s="218">
        <f t="shared" si="54"/>
        <v>1973.3000000000002</v>
      </c>
      <c r="V170" s="221">
        <v>1420.5</v>
      </c>
      <c r="W170" s="221">
        <v>7554</v>
      </c>
      <c r="X170" s="221" t="s">
        <v>222</v>
      </c>
      <c r="Y170" s="221"/>
      <c r="Z170" s="327"/>
      <c r="AA170" s="307" t="s">
        <v>209</v>
      </c>
      <c r="AB170" s="221" t="s">
        <v>130</v>
      </c>
      <c r="AC170" s="221" t="s">
        <v>131</v>
      </c>
      <c r="AD170" s="307" t="s">
        <v>109</v>
      </c>
      <c r="AE170" s="225"/>
      <c r="AF170" s="221"/>
      <c r="AG170" s="221"/>
      <c r="AH170" s="221">
        <v>751</v>
      </c>
      <c r="AI170" s="221" t="s">
        <v>213</v>
      </c>
      <c r="AJ170" s="225" t="s">
        <v>133</v>
      </c>
      <c r="AK170" s="221" t="s">
        <v>225</v>
      </c>
      <c r="AL170" s="218" t="s">
        <v>135</v>
      </c>
      <c r="AM170" s="225">
        <v>1872</v>
      </c>
      <c r="AN170" s="225">
        <v>124</v>
      </c>
      <c r="AO170" s="225">
        <v>28</v>
      </c>
      <c r="AP170" s="225">
        <v>98</v>
      </c>
      <c r="AQ170" s="225">
        <v>0</v>
      </c>
      <c r="AR170" s="225">
        <v>1019</v>
      </c>
      <c r="AS170" s="225">
        <v>8</v>
      </c>
      <c r="AT170" s="225">
        <v>8</v>
      </c>
      <c r="AU170" s="221">
        <f>AT170+AS170+AQ170+AP170+AO170+AN170+AR170</f>
        <v>1285</v>
      </c>
      <c r="AV170" s="221">
        <v>60</v>
      </c>
      <c r="AW170" s="221" t="s">
        <v>136</v>
      </c>
      <c r="AX170" s="303" t="s">
        <v>176</v>
      </c>
      <c r="AY170" s="221" t="s">
        <v>137</v>
      </c>
      <c r="AZ170" s="295">
        <v>136</v>
      </c>
      <c r="BA170" s="221">
        <v>2</v>
      </c>
      <c r="BB170" s="221">
        <v>7</v>
      </c>
      <c r="BC170" s="221">
        <v>13</v>
      </c>
      <c r="BD170" s="295"/>
      <c r="BE170" s="295"/>
      <c r="BF170" s="221">
        <f>I170+J170+K170</f>
        <v>123.2</v>
      </c>
      <c r="BG170" s="221">
        <v>0</v>
      </c>
      <c r="BH170" s="221">
        <v>0</v>
      </c>
      <c r="BI170" s="221">
        <v>0</v>
      </c>
      <c r="BJ170" s="221">
        <v>0</v>
      </c>
      <c r="BK170" s="225">
        <v>429.6</v>
      </c>
      <c r="BL170" s="221">
        <v>587</v>
      </c>
      <c r="BM170" s="221">
        <v>3.82</v>
      </c>
    </row>
    <row r="171" spans="1:65" ht="9.9499999999999993" customHeight="1">
      <c r="A171" s="112">
        <v>34</v>
      </c>
      <c r="B171" s="112" t="s">
        <v>217</v>
      </c>
      <c r="C171" s="276" t="s">
        <v>204</v>
      </c>
      <c r="D171" s="204">
        <v>1964</v>
      </c>
      <c r="E171" s="204">
        <v>4</v>
      </c>
      <c r="F171" s="204">
        <v>3</v>
      </c>
      <c r="G171" s="204">
        <v>48</v>
      </c>
      <c r="H171" s="206">
        <v>0</v>
      </c>
      <c r="I171" s="225">
        <v>146.69999999999999</v>
      </c>
      <c r="J171" s="221">
        <v>0</v>
      </c>
      <c r="K171" s="221">
        <v>0</v>
      </c>
      <c r="L171" s="225">
        <v>517.5</v>
      </c>
      <c r="M171" s="221">
        <v>270.10000000000002</v>
      </c>
      <c r="N171" s="221">
        <v>0</v>
      </c>
      <c r="O171" s="221">
        <v>0</v>
      </c>
      <c r="P171" s="221">
        <v>247.4</v>
      </c>
      <c r="Q171" s="225">
        <v>2001.8</v>
      </c>
      <c r="R171" s="225">
        <v>0</v>
      </c>
      <c r="S171" s="218">
        <f t="shared" si="52"/>
        <v>2249.1999999999998</v>
      </c>
      <c r="T171" s="218">
        <f t="shared" si="53"/>
        <v>146.69999999999999</v>
      </c>
      <c r="U171" s="218">
        <f t="shared" si="54"/>
        <v>2666</v>
      </c>
      <c r="V171" s="221">
        <v>2001.1</v>
      </c>
      <c r="W171" s="221">
        <v>10374</v>
      </c>
      <c r="X171" s="221">
        <v>12.6</v>
      </c>
      <c r="Y171" s="221"/>
      <c r="Z171" s="327"/>
      <c r="AA171" s="307" t="s">
        <v>209</v>
      </c>
      <c r="AB171" s="221" t="s">
        <v>130</v>
      </c>
      <c r="AC171" s="221" t="s">
        <v>131</v>
      </c>
      <c r="AD171" s="307" t="s">
        <v>109</v>
      </c>
      <c r="AE171" s="225"/>
      <c r="AF171" s="221">
        <v>888</v>
      </c>
      <c r="AG171" s="221"/>
      <c r="AH171" s="221"/>
      <c r="AI171" s="221" t="s">
        <v>213</v>
      </c>
      <c r="AJ171" s="225" t="s">
        <v>133</v>
      </c>
      <c r="AK171" s="221" t="s">
        <v>215</v>
      </c>
      <c r="AL171" s="221" t="s">
        <v>158</v>
      </c>
      <c r="AM171" s="225">
        <v>2369</v>
      </c>
      <c r="AN171" s="225">
        <v>126</v>
      </c>
      <c r="AO171" s="225">
        <v>15</v>
      </c>
      <c r="AP171" s="225">
        <v>98</v>
      </c>
      <c r="AQ171" s="225">
        <v>0</v>
      </c>
      <c r="AR171" s="225">
        <v>910</v>
      </c>
      <c r="AS171" s="225">
        <v>530</v>
      </c>
      <c r="AT171" s="225">
        <v>3</v>
      </c>
      <c r="AU171" s="221">
        <f>AT171+AS171+AR171+AQ171+AP171+AO171+AN171</f>
        <v>1682</v>
      </c>
      <c r="AV171" s="221">
        <v>100</v>
      </c>
      <c r="AW171" s="221" t="s">
        <v>136</v>
      </c>
      <c r="AX171" s="221" t="s">
        <v>131</v>
      </c>
      <c r="AY171" s="221" t="s">
        <v>137</v>
      </c>
      <c r="AZ171" s="295">
        <v>931</v>
      </c>
      <c r="BA171" s="221">
        <v>8</v>
      </c>
      <c r="BB171" s="221">
        <v>25</v>
      </c>
      <c r="BC171" s="221">
        <v>15</v>
      </c>
      <c r="BD171" s="295"/>
      <c r="BE171" s="295"/>
      <c r="BF171" s="221">
        <f>I171+J171+K171</f>
        <v>146.69999999999999</v>
      </c>
      <c r="BG171" s="221">
        <v>0</v>
      </c>
      <c r="BH171" s="221">
        <v>0</v>
      </c>
      <c r="BI171" s="221">
        <v>0</v>
      </c>
      <c r="BJ171" s="221">
        <v>0</v>
      </c>
      <c r="BK171" s="221">
        <v>270.10000000000002</v>
      </c>
      <c r="BL171" s="221">
        <v>687</v>
      </c>
      <c r="BM171" s="221">
        <v>5.0999999999999996</v>
      </c>
    </row>
    <row r="172" spans="1:65" ht="9.9499999999999993" customHeight="1">
      <c r="A172" s="112">
        <v>35</v>
      </c>
      <c r="B172" s="112" t="s">
        <v>141</v>
      </c>
      <c r="C172" s="276">
        <v>21</v>
      </c>
      <c r="D172" s="204">
        <v>1980</v>
      </c>
      <c r="E172" s="204">
        <v>5</v>
      </c>
      <c r="F172" s="204">
        <v>6</v>
      </c>
      <c r="G172" s="204">
        <v>100</v>
      </c>
      <c r="H172" s="206">
        <v>0</v>
      </c>
      <c r="I172" s="225">
        <v>388.9</v>
      </c>
      <c r="J172" s="221">
        <v>0</v>
      </c>
      <c r="K172" s="221">
        <v>0</v>
      </c>
      <c r="L172" s="225">
        <v>1036.8</v>
      </c>
      <c r="M172" s="225">
        <v>1036.8</v>
      </c>
      <c r="N172" s="221">
        <v>0</v>
      </c>
      <c r="O172" s="221">
        <v>0</v>
      </c>
      <c r="P172" s="221">
        <v>0</v>
      </c>
      <c r="Q172" s="225">
        <v>4495.8</v>
      </c>
      <c r="R172" s="225">
        <v>0</v>
      </c>
      <c r="S172" s="218">
        <f t="shared" si="52"/>
        <v>4495.8</v>
      </c>
      <c r="T172" s="218">
        <f t="shared" si="53"/>
        <v>388.9</v>
      </c>
      <c r="U172" s="218">
        <f t="shared" si="54"/>
        <v>5921.5</v>
      </c>
      <c r="V172" s="221">
        <v>4495.7</v>
      </c>
      <c r="W172" s="221">
        <v>22883</v>
      </c>
      <c r="X172" s="221">
        <v>15.6</v>
      </c>
      <c r="Y172" s="221"/>
      <c r="Z172" s="327"/>
      <c r="AA172" s="307" t="s">
        <v>209</v>
      </c>
      <c r="AB172" s="221" t="s">
        <v>130</v>
      </c>
      <c r="AC172" s="221" t="s">
        <v>131</v>
      </c>
      <c r="AD172" s="307" t="s">
        <v>109</v>
      </c>
      <c r="AE172" s="225">
        <v>1377</v>
      </c>
      <c r="AF172" s="221"/>
      <c r="AG172" s="221"/>
      <c r="AH172" s="221"/>
      <c r="AI172" s="221" t="s">
        <v>213</v>
      </c>
      <c r="AJ172" s="225" t="s">
        <v>133</v>
      </c>
      <c r="AK172" s="221" t="s">
        <v>214</v>
      </c>
      <c r="AL172" s="221" t="s">
        <v>135</v>
      </c>
      <c r="AM172" s="225">
        <v>4793</v>
      </c>
      <c r="AN172" s="225">
        <v>248</v>
      </c>
      <c r="AO172" s="225">
        <v>93</v>
      </c>
      <c r="AP172" s="225">
        <v>210</v>
      </c>
      <c r="AQ172" s="225">
        <v>0</v>
      </c>
      <c r="AR172" s="225">
        <v>2558</v>
      </c>
      <c r="AS172" s="225">
        <v>140</v>
      </c>
      <c r="AT172" s="225">
        <v>280</v>
      </c>
      <c r="AU172" s="221">
        <f>AT172+AS172+AR172+AQ172+AP172+AO172+AN172</f>
        <v>3529</v>
      </c>
      <c r="AV172" s="221">
        <v>233</v>
      </c>
      <c r="AW172" s="221" t="s">
        <v>136</v>
      </c>
      <c r="AX172" s="221" t="s">
        <v>176</v>
      </c>
      <c r="AY172" s="221" t="s">
        <v>137</v>
      </c>
      <c r="AZ172" s="295">
        <v>1070</v>
      </c>
      <c r="BA172" s="221">
        <v>15</v>
      </c>
      <c r="BB172" s="221">
        <v>60</v>
      </c>
      <c r="BC172" s="221">
        <v>25</v>
      </c>
      <c r="BD172" s="295"/>
      <c r="BE172" s="295"/>
      <c r="BF172" s="221">
        <f>I172+J172+K172</f>
        <v>388.9</v>
      </c>
      <c r="BG172" s="221">
        <v>0</v>
      </c>
      <c r="BH172" s="221">
        <v>0</v>
      </c>
      <c r="BI172" s="221">
        <v>388.9</v>
      </c>
      <c r="BJ172" s="221">
        <v>0</v>
      </c>
      <c r="BK172" s="225">
        <v>1036.8</v>
      </c>
      <c r="BL172" s="221">
        <v>0</v>
      </c>
      <c r="BM172" s="221">
        <v>11.8</v>
      </c>
    </row>
    <row r="173" spans="1:65" ht="9.9499999999999993" customHeight="1">
      <c r="A173" s="112">
        <v>36</v>
      </c>
      <c r="B173" s="112" t="s">
        <v>141</v>
      </c>
      <c r="C173" s="276">
        <v>23</v>
      </c>
      <c r="D173" s="204">
        <v>1980</v>
      </c>
      <c r="E173" s="204">
        <v>5</v>
      </c>
      <c r="F173" s="204">
        <v>6</v>
      </c>
      <c r="G173" s="204">
        <v>90</v>
      </c>
      <c r="H173" s="206">
        <v>0</v>
      </c>
      <c r="I173" s="225">
        <v>394.3</v>
      </c>
      <c r="J173" s="221">
        <v>0</v>
      </c>
      <c r="K173" s="221">
        <v>0</v>
      </c>
      <c r="L173" s="225">
        <v>957.1</v>
      </c>
      <c r="M173" s="221">
        <v>10.4</v>
      </c>
      <c r="N173" s="221">
        <v>0</v>
      </c>
      <c r="O173" s="221">
        <v>160.9</v>
      </c>
      <c r="P173" s="221">
        <v>785.8</v>
      </c>
      <c r="Q173" s="225">
        <v>4005.1</v>
      </c>
      <c r="R173" s="225">
        <v>488.7</v>
      </c>
      <c r="S173" s="218">
        <f t="shared" si="52"/>
        <v>5440.5</v>
      </c>
      <c r="T173" s="218">
        <f t="shared" si="53"/>
        <v>394.3</v>
      </c>
      <c r="U173" s="218">
        <f t="shared" si="54"/>
        <v>5845.2</v>
      </c>
      <c r="V173" s="221">
        <v>4000.1</v>
      </c>
      <c r="W173" s="221">
        <v>23969</v>
      </c>
      <c r="X173" s="221">
        <v>15.7</v>
      </c>
      <c r="Y173" s="221"/>
      <c r="Z173" s="327"/>
      <c r="AA173" s="307" t="s">
        <v>209</v>
      </c>
      <c r="AB173" s="221" t="s">
        <v>130</v>
      </c>
      <c r="AC173" s="221" t="s">
        <v>131</v>
      </c>
      <c r="AD173" s="307" t="s">
        <v>109</v>
      </c>
      <c r="AE173" s="225">
        <v>1372</v>
      </c>
      <c r="AF173" s="221"/>
      <c r="AG173" s="221"/>
      <c r="AH173" s="221"/>
      <c r="AI173" s="221" t="s">
        <v>213</v>
      </c>
      <c r="AJ173" s="225" t="s">
        <v>133</v>
      </c>
      <c r="AK173" s="221" t="s">
        <v>214</v>
      </c>
      <c r="AL173" s="221" t="s">
        <v>135</v>
      </c>
      <c r="AM173" s="225">
        <v>4176</v>
      </c>
      <c r="AN173" s="225">
        <v>300</v>
      </c>
      <c r="AO173" s="225">
        <v>75</v>
      </c>
      <c r="AP173" s="225">
        <v>186</v>
      </c>
      <c r="AQ173" s="225">
        <v>0</v>
      </c>
      <c r="AR173" s="225">
        <v>2094</v>
      </c>
      <c r="AS173" s="225">
        <v>0</v>
      </c>
      <c r="AT173" s="225">
        <v>267</v>
      </c>
      <c r="AU173" s="221">
        <f>AT173+AS173+AR173+AQ173+AP173+AO173+AN173</f>
        <v>2922</v>
      </c>
      <c r="AV173" s="221">
        <v>193</v>
      </c>
      <c r="AW173" s="221" t="s">
        <v>136</v>
      </c>
      <c r="AX173" s="221" t="s">
        <v>131</v>
      </c>
      <c r="AY173" s="221" t="s">
        <v>137</v>
      </c>
      <c r="AZ173" s="295">
        <v>590</v>
      </c>
      <c r="BA173" s="221">
        <v>15</v>
      </c>
      <c r="BB173" s="221">
        <v>59</v>
      </c>
      <c r="BC173" s="221">
        <v>24</v>
      </c>
      <c r="BD173" s="295"/>
      <c r="BE173" s="295"/>
      <c r="BF173" s="221">
        <f>I173+J173+K173</f>
        <v>394.3</v>
      </c>
      <c r="BG173" s="295">
        <v>0</v>
      </c>
      <c r="BH173" s="221">
        <v>0</v>
      </c>
      <c r="BI173" s="221">
        <v>0</v>
      </c>
      <c r="BJ173" s="221">
        <v>0</v>
      </c>
      <c r="BK173" s="221">
        <v>28.2</v>
      </c>
      <c r="BL173" s="221">
        <v>0</v>
      </c>
      <c r="BM173" s="221">
        <v>12</v>
      </c>
    </row>
    <row r="174" spans="1:65" ht="9.9499999999999993" customHeight="1">
      <c r="A174" s="112">
        <v>37</v>
      </c>
      <c r="B174" s="112" t="s">
        <v>141</v>
      </c>
      <c r="C174" s="276">
        <v>28</v>
      </c>
      <c r="D174" s="204">
        <v>1965</v>
      </c>
      <c r="E174" s="204">
        <v>4</v>
      </c>
      <c r="F174" s="204">
        <v>3</v>
      </c>
      <c r="G174" s="204">
        <v>38</v>
      </c>
      <c r="H174" s="206">
        <v>0</v>
      </c>
      <c r="I174" s="225">
        <v>145.80000000000001</v>
      </c>
      <c r="J174" s="221">
        <v>0</v>
      </c>
      <c r="K174" s="221">
        <v>0</v>
      </c>
      <c r="L174" s="225">
        <v>0</v>
      </c>
      <c r="M174" s="221">
        <v>0</v>
      </c>
      <c r="N174" s="221">
        <v>0</v>
      </c>
      <c r="O174" s="221">
        <v>0</v>
      </c>
      <c r="P174" s="221">
        <v>0</v>
      </c>
      <c r="Q174" s="225">
        <v>1603.8</v>
      </c>
      <c r="R174" s="225">
        <v>427.3</v>
      </c>
      <c r="S174" s="218">
        <f t="shared" si="52"/>
        <v>2031.1</v>
      </c>
      <c r="T174" s="218">
        <f t="shared" si="53"/>
        <v>145.80000000000001</v>
      </c>
      <c r="U174" s="218">
        <f t="shared" si="54"/>
        <v>2176.9</v>
      </c>
      <c r="V174" s="221">
        <v>1605</v>
      </c>
      <c r="W174" s="221">
        <v>8522</v>
      </c>
      <c r="X174" s="221">
        <v>12.5</v>
      </c>
      <c r="Y174" s="221"/>
      <c r="Z174" s="327"/>
      <c r="AA174" s="307" t="s">
        <v>209</v>
      </c>
      <c r="AB174" s="221" t="s">
        <v>130</v>
      </c>
      <c r="AC174" s="221" t="s">
        <v>131</v>
      </c>
      <c r="AD174" s="307" t="s">
        <v>109</v>
      </c>
      <c r="AE174" s="225"/>
      <c r="AF174" s="221">
        <v>869</v>
      </c>
      <c r="AG174" s="221"/>
      <c r="AH174" s="221"/>
      <c r="AI174" s="221" t="s">
        <v>213</v>
      </c>
      <c r="AJ174" s="225" t="s">
        <v>133</v>
      </c>
      <c r="AK174" s="221" t="s">
        <v>215</v>
      </c>
      <c r="AL174" s="221" t="s">
        <v>158</v>
      </c>
      <c r="AM174" s="225">
        <v>2296</v>
      </c>
      <c r="AN174" s="225">
        <v>260</v>
      </c>
      <c r="AO174" s="225">
        <v>6</v>
      </c>
      <c r="AP174" s="225">
        <v>140</v>
      </c>
      <c r="AQ174" s="225">
        <v>0</v>
      </c>
      <c r="AR174" s="225">
        <v>1177</v>
      </c>
      <c r="AS174" s="225">
        <v>0</v>
      </c>
      <c r="AT174" s="225">
        <v>32</v>
      </c>
      <c r="AU174" s="221">
        <f>AT174+AS174+AR174+AQ174+AP174+AO174+AN174</f>
        <v>1615</v>
      </c>
      <c r="AV174" s="221">
        <v>74</v>
      </c>
      <c r="AW174" s="221" t="s">
        <v>136</v>
      </c>
      <c r="AX174" s="221" t="s">
        <v>131</v>
      </c>
      <c r="AY174" s="221" t="s">
        <v>137</v>
      </c>
      <c r="AZ174" s="295">
        <v>500</v>
      </c>
      <c r="BA174" s="221">
        <v>5</v>
      </c>
      <c r="BB174" s="221">
        <v>21</v>
      </c>
      <c r="BC174" s="221">
        <v>14</v>
      </c>
      <c r="BD174" s="295"/>
      <c r="BE174" s="295"/>
      <c r="BF174" s="221">
        <f>I174+J174+K174</f>
        <v>145.80000000000001</v>
      </c>
      <c r="BG174" s="221">
        <v>0</v>
      </c>
      <c r="BH174" s="221">
        <v>0</v>
      </c>
      <c r="BI174" s="221">
        <v>0</v>
      </c>
      <c r="BJ174" s="221">
        <v>0</v>
      </c>
      <c r="BK174" s="221">
        <v>0</v>
      </c>
      <c r="BL174" s="221">
        <v>681.8</v>
      </c>
      <c r="BM174" s="221">
        <v>5.94</v>
      </c>
    </row>
    <row r="175" spans="1:65" ht="9.9499999999999993" customHeight="1">
      <c r="A175" s="112">
        <v>38</v>
      </c>
      <c r="B175" s="112" t="s">
        <v>141</v>
      </c>
      <c r="C175" s="276">
        <v>30</v>
      </c>
      <c r="D175" s="204">
        <v>1961</v>
      </c>
      <c r="E175" s="204">
        <v>3</v>
      </c>
      <c r="F175" s="204">
        <v>2</v>
      </c>
      <c r="G175" s="204">
        <v>45</v>
      </c>
      <c r="H175" s="206">
        <v>0</v>
      </c>
      <c r="I175" s="225">
        <v>111.4</v>
      </c>
      <c r="J175" s="221">
        <v>0</v>
      </c>
      <c r="K175" s="221">
        <v>0</v>
      </c>
      <c r="L175" s="225">
        <v>446.5</v>
      </c>
      <c r="M175" s="225">
        <v>446.5</v>
      </c>
      <c r="N175" s="221">
        <v>0</v>
      </c>
      <c r="O175" s="221">
        <v>0</v>
      </c>
      <c r="P175" s="221">
        <v>0</v>
      </c>
      <c r="Q175" s="225">
        <v>1030.8</v>
      </c>
      <c r="R175" s="225">
        <v>354</v>
      </c>
      <c r="S175" s="218">
        <f t="shared" si="52"/>
        <v>1384.8</v>
      </c>
      <c r="T175" s="218">
        <f t="shared" si="53"/>
        <v>111.4</v>
      </c>
      <c r="U175" s="218">
        <f t="shared" si="54"/>
        <v>1942.6999999999998</v>
      </c>
      <c r="V175" s="221">
        <v>1030.8</v>
      </c>
      <c r="W175" s="221">
        <v>5055</v>
      </c>
      <c r="X175" s="221">
        <v>8.5</v>
      </c>
      <c r="Y175" s="221"/>
      <c r="Z175" s="327"/>
      <c r="AA175" s="307" t="s">
        <v>209</v>
      </c>
      <c r="AB175" s="221" t="s">
        <v>130</v>
      </c>
      <c r="AC175" s="221" t="s">
        <v>131</v>
      </c>
      <c r="AD175" s="307" t="s">
        <v>109</v>
      </c>
      <c r="AE175" s="225"/>
      <c r="AF175" s="221">
        <v>772</v>
      </c>
      <c r="AG175" s="221"/>
      <c r="AH175" s="221"/>
      <c r="AI175" s="221" t="s">
        <v>213</v>
      </c>
      <c r="AJ175" s="225" t="s">
        <v>133</v>
      </c>
      <c r="AK175" s="221" t="s">
        <v>215</v>
      </c>
      <c r="AL175" s="218" t="s">
        <v>135</v>
      </c>
      <c r="AM175" s="225">
        <v>1791</v>
      </c>
      <c r="AN175" s="225">
        <v>150</v>
      </c>
      <c r="AO175" s="225">
        <v>3</v>
      </c>
      <c r="AP175" s="225">
        <v>114</v>
      </c>
      <c r="AQ175" s="225">
        <v>0</v>
      </c>
      <c r="AR175" s="225">
        <v>916</v>
      </c>
      <c r="AS175" s="225">
        <v>8</v>
      </c>
      <c r="AT175" s="225">
        <v>6</v>
      </c>
      <c r="AU175" s="221">
        <f>AT175+AS175+AR175+AQ175+AP175+AO175+AN175</f>
        <v>1197</v>
      </c>
      <c r="AV175" s="221">
        <v>66</v>
      </c>
      <c r="AW175" s="221" t="s">
        <v>136</v>
      </c>
      <c r="AX175" s="221" t="s">
        <v>131</v>
      </c>
      <c r="AY175" s="221" t="s">
        <v>137</v>
      </c>
      <c r="AZ175" s="295">
        <v>70</v>
      </c>
      <c r="BA175" s="221">
        <v>34</v>
      </c>
      <c r="BB175" s="221">
        <v>5</v>
      </c>
      <c r="BC175" s="221">
        <v>6</v>
      </c>
      <c r="BD175" s="295"/>
      <c r="BE175" s="295"/>
      <c r="BF175" s="221">
        <f>I175+J175+K175</f>
        <v>111.4</v>
      </c>
      <c r="BG175" s="221">
        <v>0</v>
      </c>
      <c r="BH175" s="221">
        <v>0</v>
      </c>
      <c r="BI175" s="221">
        <v>0</v>
      </c>
      <c r="BJ175" s="221">
        <v>0</v>
      </c>
      <c r="BK175" s="225">
        <v>446.5</v>
      </c>
      <c r="BL175" s="221">
        <v>594.70000000000005</v>
      </c>
      <c r="BM175" s="221">
        <v>3.3</v>
      </c>
    </row>
    <row r="176" spans="1:65" ht="9.9499999999999993" customHeight="1">
      <c r="A176" s="112">
        <v>39</v>
      </c>
      <c r="B176" s="60" t="s">
        <v>141</v>
      </c>
      <c r="C176" s="275">
        <v>32</v>
      </c>
      <c r="D176" s="204">
        <v>1971</v>
      </c>
      <c r="E176" s="204">
        <v>3</v>
      </c>
      <c r="F176" s="204">
        <v>1</v>
      </c>
      <c r="G176" s="204">
        <v>63</v>
      </c>
      <c r="H176" s="204">
        <v>0</v>
      </c>
      <c r="I176" s="221">
        <v>54.2</v>
      </c>
      <c r="J176" s="221">
        <v>416.9</v>
      </c>
      <c r="K176" s="221">
        <v>0</v>
      </c>
      <c r="L176" s="225">
        <v>0</v>
      </c>
      <c r="M176" s="225">
        <v>0</v>
      </c>
      <c r="N176" s="221">
        <v>0</v>
      </c>
      <c r="O176" s="221">
        <v>0</v>
      </c>
      <c r="P176" s="221">
        <v>0</v>
      </c>
      <c r="Q176" s="221">
        <v>1289.3</v>
      </c>
      <c r="R176" s="221">
        <v>354.8</v>
      </c>
      <c r="S176" s="218">
        <f t="shared" si="52"/>
        <v>1644.1</v>
      </c>
      <c r="T176" s="218">
        <f t="shared" si="53"/>
        <v>471.09999999999997</v>
      </c>
      <c r="U176" s="218">
        <f t="shared" si="54"/>
        <v>2115.1999999999998</v>
      </c>
      <c r="V176" s="225">
        <v>1892.6</v>
      </c>
      <c r="W176" s="221">
        <v>7902</v>
      </c>
      <c r="X176" s="221">
        <v>8.1</v>
      </c>
      <c r="Y176" s="221"/>
      <c r="Z176" s="307" t="s">
        <v>128</v>
      </c>
      <c r="AA176" s="221" t="s">
        <v>129</v>
      </c>
      <c r="AB176" s="221" t="s">
        <v>109</v>
      </c>
      <c r="AC176" s="221" t="s">
        <v>131</v>
      </c>
      <c r="AD176" s="221" t="s">
        <v>109</v>
      </c>
      <c r="AE176" s="221"/>
      <c r="AF176" s="221"/>
      <c r="AG176" s="221"/>
      <c r="AH176" s="221">
        <v>1343</v>
      </c>
      <c r="AI176" s="221" t="s">
        <v>161</v>
      </c>
      <c r="AJ176" s="221" t="s">
        <v>133</v>
      </c>
      <c r="AK176" s="221" t="s">
        <v>167</v>
      </c>
      <c r="AL176" s="218" t="s">
        <v>135</v>
      </c>
      <c r="AM176" s="225">
        <v>0</v>
      </c>
      <c r="AN176" s="221"/>
      <c r="AO176" s="221"/>
      <c r="AP176" s="221">
        <v>176</v>
      </c>
      <c r="AQ176" s="221"/>
      <c r="AR176" s="221"/>
      <c r="AS176" s="221">
        <v>129.5</v>
      </c>
      <c r="AT176" s="221"/>
      <c r="AU176" s="227">
        <f>AN58:AN178+AO58:AO178+AP58:AP178+AQ58:AQ178+AR58:AR178+AS58:AS178+AT58:AT178</f>
        <v>305.5</v>
      </c>
      <c r="AV176" s="221">
        <v>262</v>
      </c>
      <c r="AW176" s="221" t="s">
        <v>136</v>
      </c>
      <c r="AX176" s="221" t="s">
        <v>131</v>
      </c>
      <c r="AY176" s="221" t="s">
        <v>137</v>
      </c>
      <c r="AZ176" s="295">
        <v>130</v>
      </c>
      <c r="BA176" s="221">
        <v>61</v>
      </c>
      <c r="BB176" s="221">
        <v>2</v>
      </c>
      <c r="BC176" s="221"/>
      <c r="BD176" s="295"/>
      <c r="BE176" s="295"/>
      <c r="BF176" s="221">
        <f>I176+J176+K176</f>
        <v>471.09999999999997</v>
      </c>
      <c r="BG176" s="221">
        <v>0</v>
      </c>
      <c r="BH176" s="221">
        <v>0</v>
      </c>
      <c r="BI176" s="221">
        <v>0</v>
      </c>
      <c r="BJ176" s="221">
        <v>0</v>
      </c>
      <c r="BK176" s="225">
        <v>0</v>
      </c>
      <c r="BL176" s="221">
        <v>473.3</v>
      </c>
      <c r="BM176" s="221">
        <v>11</v>
      </c>
    </row>
    <row r="177" spans="1:65" ht="9.9499999999999993" customHeight="1">
      <c r="A177" s="112">
        <v>40</v>
      </c>
      <c r="B177" s="112" t="s">
        <v>141</v>
      </c>
      <c r="C177" s="276">
        <v>34</v>
      </c>
      <c r="D177" s="204">
        <v>1953</v>
      </c>
      <c r="E177" s="204">
        <v>2</v>
      </c>
      <c r="F177" s="204">
        <v>2</v>
      </c>
      <c r="G177" s="204">
        <v>8</v>
      </c>
      <c r="H177" s="206">
        <v>0</v>
      </c>
      <c r="I177" s="225">
        <v>52.8</v>
      </c>
      <c r="J177" s="221">
        <v>0</v>
      </c>
      <c r="K177" s="221">
        <v>0</v>
      </c>
      <c r="L177" s="225">
        <v>0</v>
      </c>
      <c r="M177" s="221">
        <v>0</v>
      </c>
      <c r="N177" s="221">
        <v>0</v>
      </c>
      <c r="O177" s="221">
        <v>0</v>
      </c>
      <c r="P177" s="221">
        <v>0</v>
      </c>
      <c r="Q177" s="225">
        <v>423.6</v>
      </c>
      <c r="R177" s="221">
        <v>0</v>
      </c>
      <c r="S177" s="218">
        <f t="shared" si="52"/>
        <v>423.6</v>
      </c>
      <c r="T177" s="218">
        <f t="shared" si="53"/>
        <v>52.8</v>
      </c>
      <c r="U177" s="218">
        <f t="shared" si="54"/>
        <v>476.40000000000003</v>
      </c>
      <c r="V177" s="221">
        <v>423.6</v>
      </c>
      <c r="W177" s="221">
        <v>2101</v>
      </c>
      <c r="X177" s="221">
        <v>6.6</v>
      </c>
      <c r="Y177" s="221"/>
      <c r="Z177" s="327" t="s">
        <v>128</v>
      </c>
      <c r="AA177" s="307" t="s">
        <v>228</v>
      </c>
      <c r="AB177" s="221" t="s">
        <v>130</v>
      </c>
      <c r="AC177" s="221" t="s">
        <v>131</v>
      </c>
      <c r="AD177" s="307" t="s">
        <v>228</v>
      </c>
      <c r="AE177" s="225"/>
      <c r="AF177" s="221">
        <v>400</v>
      </c>
      <c r="AG177" s="221"/>
      <c r="AH177" s="221"/>
      <c r="AI177" s="221" t="s">
        <v>213</v>
      </c>
      <c r="AJ177" s="225" t="s">
        <v>133</v>
      </c>
      <c r="AK177" s="221" t="s">
        <v>215</v>
      </c>
      <c r="AL177" s="221" t="s">
        <v>158</v>
      </c>
      <c r="AM177" s="225">
        <v>870</v>
      </c>
      <c r="AN177" s="225">
        <v>106</v>
      </c>
      <c r="AO177" s="225">
        <v>6</v>
      </c>
      <c r="AP177" s="225">
        <v>72</v>
      </c>
      <c r="AQ177" s="225">
        <v>0</v>
      </c>
      <c r="AR177" s="225">
        <v>313</v>
      </c>
      <c r="AS177" s="225">
        <v>40</v>
      </c>
      <c r="AT177" s="225">
        <v>12</v>
      </c>
      <c r="AU177" s="221">
        <f>AT177+AS177+AR177+AQ177+AP177+AO177+AN177</f>
        <v>549</v>
      </c>
      <c r="AV177" s="221">
        <v>18</v>
      </c>
      <c r="AW177" s="221" t="s">
        <v>136</v>
      </c>
      <c r="AX177" s="221" t="s">
        <v>131</v>
      </c>
      <c r="AY177" s="221" t="s">
        <v>137</v>
      </c>
      <c r="AZ177" s="295">
        <v>238</v>
      </c>
      <c r="BA177" s="221"/>
      <c r="BB177" s="221">
        <v>4</v>
      </c>
      <c r="BC177" s="221">
        <v>4</v>
      </c>
      <c r="BD177" s="295"/>
      <c r="BE177" s="295"/>
      <c r="BF177" s="221">
        <f>I177+J177+K177</f>
        <v>52.8</v>
      </c>
      <c r="BG177" s="221">
        <v>0</v>
      </c>
      <c r="BH177" s="221">
        <v>0</v>
      </c>
      <c r="BI177" s="221">
        <v>0</v>
      </c>
      <c r="BJ177" s="221">
        <v>0</v>
      </c>
      <c r="BK177" s="221">
        <v>0</v>
      </c>
      <c r="BL177" s="221">
        <v>321.2</v>
      </c>
      <c r="BM177" s="221">
        <v>4.32</v>
      </c>
    </row>
    <row r="178" spans="1:65" ht="9.9499999999999993" customHeight="1">
      <c r="A178" s="112">
        <v>41</v>
      </c>
      <c r="B178" s="112" t="s">
        <v>141</v>
      </c>
      <c r="C178" s="276">
        <v>38</v>
      </c>
      <c r="D178" s="204">
        <v>1958</v>
      </c>
      <c r="E178" s="204">
        <v>2</v>
      </c>
      <c r="F178" s="204">
        <v>3</v>
      </c>
      <c r="G178" s="204">
        <v>16</v>
      </c>
      <c r="H178" s="206">
        <v>0</v>
      </c>
      <c r="I178" s="225">
        <v>96.6</v>
      </c>
      <c r="J178" s="221">
        <v>0</v>
      </c>
      <c r="K178" s="221">
        <v>0</v>
      </c>
      <c r="L178" s="225">
        <v>0</v>
      </c>
      <c r="M178" s="221">
        <v>0</v>
      </c>
      <c r="N178" s="221">
        <v>0</v>
      </c>
      <c r="O178" s="221">
        <v>0</v>
      </c>
      <c r="P178" s="221">
        <v>0</v>
      </c>
      <c r="Q178" s="225">
        <v>851.1</v>
      </c>
      <c r="R178" s="221">
        <v>0</v>
      </c>
      <c r="S178" s="218">
        <f t="shared" si="52"/>
        <v>851.1</v>
      </c>
      <c r="T178" s="218">
        <f t="shared" si="53"/>
        <v>96.6</v>
      </c>
      <c r="U178" s="218">
        <f t="shared" si="54"/>
        <v>947.7</v>
      </c>
      <c r="V178" s="221">
        <v>851.5</v>
      </c>
      <c r="W178" s="221">
        <v>4549</v>
      </c>
      <c r="X178" s="221">
        <v>7</v>
      </c>
      <c r="Y178" s="221"/>
      <c r="Z178" s="327"/>
      <c r="AA178" s="307" t="s">
        <v>209</v>
      </c>
      <c r="AB178" s="221" t="s">
        <v>130</v>
      </c>
      <c r="AC178" s="221" t="s">
        <v>131</v>
      </c>
      <c r="AD178" s="307" t="s">
        <v>109</v>
      </c>
      <c r="AE178" s="225"/>
      <c r="AF178" s="221">
        <v>780</v>
      </c>
      <c r="AG178" s="221"/>
      <c r="AH178" s="221"/>
      <c r="AI178" s="221" t="s">
        <v>218</v>
      </c>
      <c r="AJ178" s="225" t="s">
        <v>133</v>
      </c>
      <c r="AK178" s="221" t="s">
        <v>215</v>
      </c>
      <c r="AL178" s="218" t="s">
        <v>158</v>
      </c>
      <c r="AM178" s="225">
        <v>2115</v>
      </c>
      <c r="AN178" s="225">
        <v>177</v>
      </c>
      <c r="AO178" s="225">
        <v>6</v>
      </c>
      <c r="AP178" s="225">
        <v>158</v>
      </c>
      <c r="AQ178" s="225">
        <v>0</v>
      </c>
      <c r="AR178" s="225">
        <v>1050</v>
      </c>
      <c r="AS178" s="225">
        <v>62</v>
      </c>
      <c r="AT178" s="225">
        <v>12</v>
      </c>
      <c r="AU178" s="221">
        <f>AT178+AS178+AR178+AP178+AO178+AN178</f>
        <v>1465</v>
      </c>
      <c r="AV178" s="221">
        <v>37</v>
      </c>
      <c r="AW178" s="221" t="s">
        <v>149</v>
      </c>
      <c r="AX178" s="221" t="s">
        <v>131</v>
      </c>
      <c r="AY178" s="221" t="s">
        <v>137</v>
      </c>
      <c r="AZ178" s="295">
        <v>1150</v>
      </c>
      <c r="BA178" s="221"/>
      <c r="BB178" s="221">
        <v>10</v>
      </c>
      <c r="BC178" s="221">
        <v>6</v>
      </c>
      <c r="BD178" s="295"/>
      <c r="BE178" s="295"/>
      <c r="BF178" s="221">
        <f>I178+J178+K178</f>
        <v>96.6</v>
      </c>
      <c r="BG178" s="221">
        <v>0</v>
      </c>
      <c r="BH178" s="221">
        <v>0</v>
      </c>
      <c r="BI178" s="221">
        <v>0</v>
      </c>
      <c r="BJ178" s="221">
        <v>0</v>
      </c>
      <c r="BK178" s="221">
        <v>0</v>
      </c>
      <c r="BL178" s="221">
        <v>649.9</v>
      </c>
      <c r="BM178" s="221">
        <v>4.2300000000000004</v>
      </c>
    </row>
    <row r="179" spans="1:65" ht="9.9499999999999993" customHeight="1">
      <c r="A179" s="112">
        <v>42</v>
      </c>
      <c r="B179" s="112" t="s">
        <v>141</v>
      </c>
      <c r="C179" s="276">
        <v>40</v>
      </c>
      <c r="D179" s="204">
        <v>1958</v>
      </c>
      <c r="E179" s="204">
        <v>2</v>
      </c>
      <c r="F179" s="204">
        <v>3</v>
      </c>
      <c r="G179" s="204">
        <v>16</v>
      </c>
      <c r="H179" s="206">
        <v>0</v>
      </c>
      <c r="I179" s="225">
        <v>96.9</v>
      </c>
      <c r="J179" s="221">
        <v>0</v>
      </c>
      <c r="K179" s="221">
        <v>0</v>
      </c>
      <c r="L179" s="225">
        <v>0</v>
      </c>
      <c r="M179" s="221">
        <v>0</v>
      </c>
      <c r="N179" s="221">
        <v>0</v>
      </c>
      <c r="O179" s="221">
        <v>0</v>
      </c>
      <c r="P179" s="221">
        <v>0</v>
      </c>
      <c r="Q179" s="225">
        <v>850.6</v>
      </c>
      <c r="R179" s="221">
        <v>0</v>
      </c>
      <c r="S179" s="218">
        <f t="shared" si="52"/>
        <v>850.6</v>
      </c>
      <c r="T179" s="218">
        <f t="shared" si="53"/>
        <v>96.9</v>
      </c>
      <c r="U179" s="218">
        <f t="shared" si="54"/>
        <v>947.5</v>
      </c>
      <c r="V179" s="221">
        <v>849.6</v>
      </c>
      <c r="W179" s="221">
        <v>4549</v>
      </c>
      <c r="X179" s="221">
        <v>7</v>
      </c>
      <c r="Y179" s="221"/>
      <c r="Z179" s="327"/>
      <c r="AA179" s="307" t="s">
        <v>209</v>
      </c>
      <c r="AB179" s="221" t="s">
        <v>130</v>
      </c>
      <c r="AC179" s="221" t="s">
        <v>131</v>
      </c>
      <c r="AD179" s="307" t="s">
        <v>109</v>
      </c>
      <c r="AE179" s="225"/>
      <c r="AF179" s="221">
        <v>780</v>
      </c>
      <c r="AG179" s="221"/>
      <c r="AH179" s="221"/>
      <c r="AI179" s="221" t="s">
        <v>218</v>
      </c>
      <c r="AJ179" s="225" t="s">
        <v>133</v>
      </c>
      <c r="AK179" s="221" t="s">
        <v>215</v>
      </c>
      <c r="AL179" s="218" t="s">
        <v>158</v>
      </c>
      <c r="AM179" s="225">
        <v>2095</v>
      </c>
      <c r="AN179" s="225">
        <v>180</v>
      </c>
      <c r="AO179" s="225">
        <v>6</v>
      </c>
      <c r="AP179" s="225">
        <v>136</v>
      </c>
      <c r="AQ179" s="225">
        <v>0</v>
      </c>
      <c r="AR179" s="225">
        <v>1122</v>
      </c>
      <c r="AS179" s="225">
        <v>0</v>
      </c>
      <c r="AT179" s="225">
        <v>7</v>
      </c>
      <c r="AU179" s="221">
        <f>AT179+AS179+AR179+AQ179+AP179+AO179+AN179</f>
        <v>1451</v>
      </c>
      <c r="AV179" s="221">
        <v>38</v>
      </c>
      <c r="AW179" s="221" t="s">
        <v>149</v>
      </c>
      <c r="AX179" s="221" t="s">
        <v>131</v>
      </c>
      <c r="AY179" s="221" t="s">
        <v>137</v>
      </c>
      <c r="AZ179" s="295">
        <v>1203</v>
      </c>
      <c r="BA179" s="221"/>
      <c r="BB179" s="221">
        <v>10</v>
      </c>
      <c r="BC179" s="221">
        <v>6</v>
      </c>
      <c r="BD179" s="295"/>
      <c r="BE179" s="295"/>
      <c r="BF179" s="221">
        <f>I179+J179+K179</f>
        <v>96.9</v>
      </c>
      <c r="BG179" s="221">
        <v>0</v>
      </c>
      <c r="BH179" s="221">
        <v>0</v>
      </c>
      <c r="BI179" s="221">
        <v>0</v>
      </c>
      <c r="BJ179" s="221">
        <v>0</v>
      </c>
      <c r="BK179" s="221">
        <v>0</v>
      </c>
      <c r="BL179" s="221">
        <v>649.9</v>
      </c>
      <c r="BM179" s="221">
        <v>7.05</v>
      </c>
    </row>
    <row r="180" spans="1:65" ht="9.9499999999999993" customHeight="1">
      <c r="A180" s="112">
        <v>43</v>
      </c>
      <c r="B180" s="112" t="s">
        <v>141</v>
      </c>
      <c r="C180" s="276">
        <v>42</v>
      </c>
      <c r="D180" s="204">
        <v>1959</v>
      </c>
      <c r="E180" s="204">
        <v>2</v>
      </c>
      <c r="F180" s="204">
        <v>2</v>
      </c>
      <c r="G180" s="204">
        <v>16</v>
      </c>
      <c r="H180" s="206">
        <v>0</v>
      </c>
      <c r="I180" s="225">
        <v>46.8</v>
      </c>
      <c r="J180" s="221">
        <v>0</v>
      </c>
      <c r="K180" s="221">
        <v>0</v>
      </c>
      <c r="L180" s="225">
        <v>338</v>
      </c>
      <c r="M180" s="225">
        <v>338</v>
      </c>
      <c r="N180" s="221">
        <v>0</v>
      </c>
      <c r="O180" s="221">
        <v>0</v>
      </c>
      <c r="P180" s="221">
        <v>0</v>
      </c>
      <c r="Q180" s="225">
        <v>606.70000000000005</v>
      </c>
      <c r="R180" s="221">
        <v>0</v>
      </c>
      <c r="S180" s="218">
        <f t="shared" si="52"/>
        <v>606.70000000000005</v>
      </c>
      <c r="T180" s="218">
        <f t="shared" si="53"/>
        <v>46.8</v>
      </c>
      <c r="U180" s="218">
        <f t="shared" si="54"/>
        <v>991.5</v>
      </c>
      <c r="V180" s="221">
        <v>606.20000000000005</v>
      </c>
      <c r="W180" s="221">
        <v>3190</v>
      </c>
      <c r="X180" s="221">
        <v>7</v>
      </c>
      <c r="Y180" s="221"/>
      <c r="Z180" s="327"/>
      <c r="AA180" s="307" t="s">
        <v>209</v>
      </c>
      <c r="AB180" s="221" t="s">
        <v>130</v>
      </c>
      <c r="AC180" s="221" t="s">
        <v>131</v>
      </c>
      <c r="AD180" s="307" t="s">
        <v>109</v>
      </c>
      <c r="AE180" s="225"/>
      <c r="AF180" s="221">
        <v>584</v>
      </c>
      <c r="AG180" s="221"/>
      <c r="AH180" s="221"/>
      <c r="AI180" s="221" t="s">
        <v>218</v>
      </c>
      <c r="AJ180" s="225" t="s">
        <v>133</v>
      </c>
      <c r="AK180" s="221" t="s">
        <v>215</v>
      </c>
      <c r="AL180" s="218" t="s">
        <v>158</v>
      </c>
      <c r="AM180" s="225">
        <v>1613</v>
      </c>
      <c r="AN180" s="225">
        <v>142</v>
      </c>
      <c r="AO180" s="225">
        <v>6</v>
      </c>
      <c r="AP180" s="225">
        <v>97</v>
      </c>
      <c r="AQ180" s="225">
        <v>0</v>
      </c>
      <c r="AR180" s="225">
        <v>887</v>
      </c>
      <c r="AS180" s="225">
        <v>20</v>
      </c>
      <c r="AT180" s="225">
        <v>8</v>
      </c>
      <c r="AU180" s="221">
        <f>AT180+AS180+AR180+AQ180+AP180+AO180+AN180</f>
        <v>1160</v>
      </c>
      <c r="AV180" s="221">
        <v>31</v>
      </c>
      <c r="AW180" s="221" t="s">
        <v>149</v>
      </c>
      <c r="AX180" s="221" t="s">
        <v>131</v>
      </c>
      <c r="AY180" s="221" t="s">
        <v>137</v>
      </c>
      <c r="AZ180" s="295">
        <v>936</v>
      </c>
      <c r="BA180" s="221">
        <v>4</v>
      </c>
      <c r="BB180" s="221">
        <v>12</v>
      </c>
      <c r="BC180" s="221"/>
      <c r="BD180" s="295"/>
      <c r="BE180" s="295"/>
      <c r="BF180" s="221">
        <f>I180+J180+K180</f>
        <v>46.8</v>
      </c>
      <c r="BG180" s="221">
        <v>0</v>
      </c>
      <c r="BH180" s="221">
        <v>0</v>
      </c>
      <c r="BI180" s="221">
        <v>0</v>
      </c>
      <c r="BJ180" s="221">
        <v>0</v>
      </c>
      <c r="BK180" s="225">
        <v>338</v>
      </c>
      <c r="BL180" s="221">
        <v>455.7</v>
      </c>
      <c r="BM180" s="221">
        <v>4.5999999999999996</v>
      </c>
    </row>
    <row r="181" spans="1:65" ht="9.9499999999999993" customHeight="1">
      <c r="A181" s="112">
        <v>44</v>
      </c>
      <c r="B181" s="112" t="s">
        <v>141</v>
      </c>
      <c r="C181" s="276" t="s">
        <v>227</v>
      </c>
      <c r="D181" s="204">
        <v>1963</v>
      </c>
      <c r="E181" s="204">
        <v>4</v>
      </c>
      <c r="F181" s="204">
        <v>4</v>
      </c>
      <c r="G181" s="204">
        <v>58</v>
      </c>
      <c r="H181" s="206">
        <v>0</v>
      </c>
      <c r="I181" s="225">
        <v>196.4</v>
      </c>
      <c r="J181" s="221">
        <v>0</v>
      </c>
      <c r="K181" s="221">
        <v>0</v>
      </c>
      <c r="L181" s="225">
        <v>513</v>
      </c>
      <c r="M181" s="225">
        <v>513</v>
      </c>
      <c r="N181" s="221">
        <v>0</v>
      </c>
      <c r="O181" s="221">
        <v>0</v>
      </c>
      <c r="P181" s="221">
        <v>0</v>
      </c>
      <c r="Q181" s="225">
        <v>2302.5</v>
      </c>
      <c r="R181" s="225">
        <v>243.3</v>
      </c>
      <c r="S181" s="218">
        <f t="shared" si="52"/>
        <v>2545.8000000000002</v>
      </c>
      <c r="T181" s="218">
        <f t="shared" si="53"/>
        <v>196.4</v>
      </c>
      <c r="U181" s="218">
        <f t="shared" si="54"/>
        <v>3255.2000000000003</v>
      </c>
      <c r="V181" s="221">
        <v>2297.6999999999998</v>
      </c>
      <c r="W181" s="221">
        <v>12906</v>
      </c>
      <c r="X181" s="221">
        <v>13</v>
      </c>
      <c r="Y181" s="221"/>
      <c r="Z181" s="327"/>
      <c r="AA181" s="307" t="s">
        <v>209</v>
      </c>
      <c r="AB181" s="221" t="s">
        <v>130</v>
      </c>
      <c r="AC181" s="221" t="s">
        <v>131</v>
      </c>
      <c r="AD181" s="307" t="s">
        <v>109</v>
      </c>
      <c r="AE181" s="225"/>
      <c r="AF181" s="221">
        <v>1098</v>
      </c>
      <c r="AG181" s="221"/>
      <c r="AH181" s="221"/>
      <c r="AI181" s="221" t="s">
        <v>213</v>
      </c>
      <c r="AJ181" s="225" t="s">
        <v>133</v>
      </c>
      <c r="AK181" s="221" t="s">
        <v>215</v>
      </c>
      <c r="AL181" s="218" t="s">
        <v>158</v>
      </c>
      <c r="AM181" s="225">
        <v>3523</v>
      </c>
      <c r="AN181" s="225">
        <v>225</v>
      </c>
      <c r="AO181" s="225">
        <v>3</v>
      </c>
      <c r="AP181" s="225">
        <v>158</v>
      </c>
      <c r="AQ181" s="225">
        <v>0</v>
      </c>
      <c r="AR181" s="225">
        <v>2235</v>
      </c>
      <c r="AS181" s="225">
        <v>18</v>
      </c>
      <c r="AT181" s="225">
        <v>24</v>
      </c>
      <c r="AU181" s="221">
        <f>AT181+AS181+AR181+AQ181+AP181+AO181+AN181</f>
        <v>2663</v>
      </c>
      <c r="AV181" s="221">
        <v>120</v>
      </c>
      <c r="AW181" s="221" t="s">
        <v>136</v>
      </c>
      <c r="AX181" s="221" t="s">
        <v>131</v>
      </c>
      <c r="AY181" s="221" t="s">
        <v>137</v>
      </c>
      <c r="AZ181" s="295">
        <v>1204</v>
      </c>
      <c r="BA181" s="221">
        <v>15</v>
      </c>
      <c r="BB181" s="221">
        <v>26</v>
      </c>
      <c r="BC181" s="221">
        <v>19</v>
      </c>
      <c r="BD181" s="295"/>
      <c r="BE181" s="295"/>
      <c r="BF181" s="221">
        <f>I181+J181+K181</f>
        <v>196.4</v>
      </c>
      <c r="BG181" s="221">
        <v>0</v>
      </c>
      <c r="BH181" s="221">
        <v>0</v>
      </c>
      <c r="BI181" s="221">
        <v>0</v>
      </c>
      <c r="BJ181" s="221">
        <v>0</v>
      </c>
      <c r="BK181" s="225">
        <v>513</v>
      </c>
      <c r="BL181" s="221">
        <v>860.4</v>
      </c>
      <c r="BM181" s="221">
        <v>8.36</v>
      </c>
    </row>
    <row r="182" spans="1:65" ht="9.9499999999999993" customHeight="1">
      <c r="A182" s="112">
        <v>45</v>
      </c>
      <c r="B182" s="112" t="s">
        <v>141</v>
      </c>
      <c r="C182" s="276" t="s">
        <v>229</v>
      </c>
      <c r="D182" s="204">
        <v>1959</v>
      </c>
      <c r="E182" s="204">
        <v>2</v>
      </c>
      <c r="F182" s="204">
        <v>2</v>
      </c>
      <c r="G182" s="204">
        <v>16</v>
      </c>
      <c r="H182" s="206">
        <v>0</v>
      </c>
      <c r="I182" s="225">
        <v>48.4</v>
      </c>
      <c r="J182" s="221">
        <v>0</v>
      </c>
      <c r="K182" s="221">
        <v>0</v>
      </c>
      <c r="L182" s="225">
        <v>329.8</v>
      </c>
      <c r="M182" s="225">
        <v>329.8</v>
      </c>
      <c r="N182" s="221">
        <v>0</v>
      </c>
      <c r="O182" s="221">
        <v>0</v>
      </c>
      <c r="P182" s="221">
        <v>0</v>
      </c>
      <c r="Q182" s="225">
        <v>616.6</v>
      </c>
      <c r="R182" s="221">
        <v>0</v>
      </c>
      <c r="S182" s="218">
        <f t="shared" si="52"/>
        <v>616.6</v>
      </c>
      <c r="T182" s="218">
        <f t="shared" si="53"/>
        <v>48.4</v>
      </c>
      <c r="U182" s="218">
        <f t="shared" si="54"/>
        <v>994.8</v>
      </c>
      <c r="V182" s="221">
        <v>616.6</v>
      </c>
      <c r="W182" s="221">
        <v>4352</v>
      </c>
      <c r="X182" s="221">
        <v>7</v>
      </c>
      <c r="Y182" s="221"/>
      <c r="Z182" s="327"/>
      <c r="AA182" s="307" t="s">
        <v>209</v>
      </c>
      <c r="AB182" s="221" t="s">
        <v>130</v>
      </c>
      <c r="AC182" s="221" t="s">
        <v>131</v>
      </c>
      <c r="AD182" s="307" t="s">
        <v>109</v>
      </c>
      <c r="AE182" s="225"/>
      <c r="AF182" s="221">
        <v>587</v>
      </c>
      <c r="AG182" s="221"/>
      <c r="AH182" s="221"/>
      <c r="AI182" s="221" t="s">
        <v>218</v>
      </c>
      <c r="AJ182" s="225" t="s">
        <v>133</v>
      </c>
      <c r="AK182" s="221" t="s">
        <v>215</v>
      </c>
      <c r="AL182" s="218" t="s">
        <v>158</v>
      </c>
      <c r="AM182" s="225">
        <v>1550</v>
      </c>
      <c r="AN182" s="225">
        <v>146</v>
      </c>
      <c r="AO182" s="225">
        <v>6</v>
      </c>
      <c r="AP182" s="225">
        <v>106</v>
      </c>
      <c r="AQ182" s="225">
        <v>0</v>
      </c>
      <c r="AR182" s="225">
        <v>806</v>
      </c>
      <c r="AS182" s="225">
        <v>18</v>
      </c>
      <c r="AT182" s="225">
        <v>10</v>
      </c>
      <c r="AU182" s="221">
        <f>AT182+AS182+AR182+AQ182+AP182+AO182+AN182</f>
        <v>1092</v>
      </c>
      <c r="AV182" s="221">
        <v>25</v>
      </c>
      <c r="AW182" s="221" t="s">
        <v>149</v>
      </c>
      <c r="AX182" s="221" t="s">
        <v>176</v>
      </c>
      <c r="AY182" s="221" t="s">
        <v>137</v>
      </c>
      <c r="AZ182" s="295">
        <v>315</v>
      </c>
      <c r="BA182" s="221">
        <v>4</v>
      </c>
      <c r="BB182" s="221">
        <v>11</v>
      </c>
      <c r="BC182" s="221">
        <v>1</v>
      </c>
      <c r="BD182" s="295"/>
      <c r="BE182" s="295"/>
      <c r="BF182" s="221">
        <f>I182+J182+K182</f>
        <v>48.4</v>
      </c>
      <c r="BG182" s="221">
        <v>0</v>
      </c>
      <c r="BH182" s="221">
        <v>0</v>
      </c>
      <c r="BI182" s="221">
        <v>0</v>
      </c>
      <c r="BJ182" s="221">
        <v>0</v>
      </c>
      <c r="BK182" s="225">
        <v>329.8</v>
      </c>
      <c r="BL182" s="221">
        <v>458.2</v>
      </c>
      <c r="BM182" s="221">
        <v>4.4000000000000004</v>
      </c>
    </row>
    <row r="183" spans="1:65" ht="9.9499999999999993" customHeight="1">
      <c r="A183" s="112">
        <v>46</v>
      </c>
      <c r="B183" s="112" t="s">
        <v>151</v>
      </c>
      <c r="C183" s="276">
        <v>7</v>
      </c>
      <c r="D183" s="204">
        <v>1968</v>
      </c>
      <c r="E183" s="204">
        <v>5</v>
      </c>
      <c r="F183" s="204">
        <v>8</v>
      </c>
      <c r="G183" s="204">
        <v>125</v>
      </c>
      <c r="H183" s="206">
        <v>0</v>
      </c>
      <c r="I183" s="225">
        <v>594.6</v>
      </c>
      <c r="J183" s="221">
        <v>0</v>
      </c>
      <c r="K183" s="221">
        <v>0</v>
      </c>
      <c r="L183" s="225">
        <v>1118.3</v>
      </c>
      <c r="M183" s="225">
        <v>1021.3</v>
      </c>
      <c r="N183" s="221">
        <v>0</v>
      </c>
      <c r="O183" s="221">
        <v>0</v>
      </c>
      <c r="P183" s="221">
        <v>97</v>
      </c>
      <c r="Q183" s="225">
        <v>5838.9</v>
      </c>
      <c r="R183" s="225">
        <v>220.2</v>
      </c>
      <c r="S183" s="218">
        <f t="shared" si="52"/>
        <v>6156.0999999999995</v>
      </c>
      <c r="T183" s="218">
        <f t="shared" si="53"/>
        <v>594.6</v>
      </c>
      <c r="U183" s="218">
        <f t="shared" si="54"/>
        <v>7771.9999999999991</v>
      </c>
      <c r="V183" s="221">
        <v>5826.6</v>
      </c>
      <c r="W183" s="221">
        <v>31525</v>
      </c>
      <c r="X183" s="221">
        <v>15.7</v>
      </c>
      <c r="Y183" s="221"/>
      <c r="Z183" s="327"/>
      <c r="AA183" s="307" t="s">
        <v>209</v>
      </c>
      <c r="AB183" s="221" t="s">
        <v>130</v>
      </c>
      <c r="AC183" s="221" t="s">
        <v>131</v>
      </c>
      <c r="AD183" s="307" t="s">
        <v>109</v>
      </c>
      <c r="AE183" s="225">
        <v>1804</v>
      </c>
      <c r="AF183" s="221"/>
      <c r="AG183" s="221"/>
      <c r="AH183" s="221"/>
      <c r="AI183" s="221" t="s">
        <v>213</v>
      </c>
      <c r="AJ183" s="225" t="s">
        <v>133</v>
      </c>
      <c r="AK183" s="221" t="s">
        <v>214</v>
      </c>
      <c r="AL183" s="218" t="s">
        <v>158</v>
      </c>
      <c r="AM183" s="225">
        <v>5175</v>
      </c>
      <c r="AN183" s="225">
        <v>416</v>
      </c>
      <c r="AO183" s="225">
        <v>160</v>
      </c>
      <c r="AP183" s="225">
        <v>264</v>
      </c>
      <c r="AQ183" s="225">
        <v>0</v>
      </c>
      <c r="AR183" s="225">
        <v>2301</v>
      </c>
      <c r="AS183" s="225">
        <v>92</v>
      </c>
      <c r="AT183" s="225">
        <v>238</v>
      </c>
      <c r="AU183" s="221">
        <f>AT183+AS183+AR183+AQ183+AP183+AO183+AN183</f>
        <v>3471</v>
      </c>
      <c r="AV183" s="221">
        <v>282</v>
      </c>
      <c r="AW183" s="221" t="s">
        <v>136</v>
      </c>
      <c r="AX183" s="221" t="s">
        <v>176</v>
      </c>
      <c r="AY183" s="221" t="s">
        <v>137</v>
      </c>
      <c r="AZ183" s="295">
        <v>828</v>
      </c>
      <c r="BA183" s="221">
        <v>19</v>
      </c>
      <c r="BB183" s="221">
        <v>69</v>
      </c>
      <c r="BC183" s="221">
        <v>31</v>
      </c>
      <c r="BD183" s="295">
        <v>9</v>
      </c>
      <c r="BE183" s="295"/>
      <c r="BF183" s="221">
        <f>I183+J183+K183</f>
        <v>594.6</v>
      </c>
      <c r="BG183" s="221">
        <v>0</v>
      </c>
      <c r="BH183" s="221">
        <v>0</v>
      </c>
      <c r="BI183" s="221">
        <v>0</v>
      </c>
      <c r="BJ183" s="221">
        <v>0</v>
      </c>
      <c r="BK183" s="225">
        <v>1118.3</v>
      </c>
      <c r="BL183" s="221">
        <v>0</v>
      </c>
      <c r="BM183" s="221">
        <v>15.48</v>
      </c>
    </row>
    <row r="184" spans="1:65" ht="9.9499999999999993" customHeight="1">
      <c r="A184" s="112">
        <v>47</v>
      </c>
      <c r="B184" s="112" t="s">
        <v>151</v>
      </c>
      <c r="C184" s="276">
        <v>11</v>
      </c>
      <c r="D184" s="204">
        <v>1970</v>
      </c>
      <c r="E184" s="204">
        <v>5</v>
      </c>
      <c r="F184" s="204">
        <v>8</v>
      </c>
      <c r="G184" s="204">
        <v>124</v>
      </c>
      <c r="H184" s="206">
        <v>0</v>
      </c>
      <c r="I184" s="225">
        <v>637</v>
      </c>
      <c r="J184" s="221">
        <v>0</v>
      </c>
      <c r="K184" s="221">
        <v>0</v>
      </c>
      <c r="L184" s="225">
        <v>1258.3</v>
      </c>
      <c r="M184" s="221">
        <v>709.4</v>
      </c>
      <c r="N184" s="221">
        <v>0</v>
      </c>
      <c r="O184" s="221">
        <v>548.9</v>
      </c>
      <c r="P184" s="221">
        <v>0</v>
      </c>
      <c r="Q184" s="225">
        <v>5902.7</v>
      </c>
      <c r="R184" s="225">
        <v>1079.8</v>
      </c>
      <c r="S184" s="218">
        <f t="shared" si="52"/>
        <v>7531.4</v>
      </c>
      <c r="T184" s="218">
        <f t="shared" si="53"/>
        <v>637</v>
      </c>
      <c r="U184" s="218">
        <f t="shared" si="54"/>
        <v>8877.7999999999993</v>
      </c>
      <c r="V184" s="221">
        <v>5889.6</v>
      </c>
      <c r="W184" s="221">
        <v>29277</v>
      </c>
      <c r="X184" s="221">
        <v>15.8</v>
      </c>
      <c r="Y184" s="221"/>
      <c r="Z184" s="327"/>
      <c r="AA184" s="307" t="s">
        <v>209</v>
      </c>
      <c r="AB184" s="221" t="s">
        <v>130</v>
      </c>
      <c r="AC184" s="221" t="s">
        <v>131</v>
      </c>
      <c r="AD184" s="307" t="s">
        <v>109</v>
      </c>
      <c r="AE184" s="225">
        <v>1953</v>
      </c>
      <c r="AF184" s="221"/>
      <c r="AG184" s="221"/>
      <c r="AH184" s="221"/>
      <c r="AI184" s="221" t="s">
        <v>213</v>
      </c>
      <c r="AJ184" s="225" t="s">
        <v>133</v>
      </c>
      <c r="AK184" s="221" t="s">
        <v>214</v>
      </c>
      <c r="AL184" s="221" t="s">
        <v>158</v>
      </c>
      <c r="AM184" s="225">
        <v>6804</v>
      </c>
      <c r="AN184" s="225">
        <v>402</v>
      </c>
      <c r="AO184" s="225">
        <v>150</v>
      </c>
      <c r="AP184" s="225">
        <v>314</v>
      </c>
      <c r="AQ184" s="225">
        <v>120</v>
      </c>
      <c r="AR184" s="225">
        <v>3805</v>
      </c>
      <c r="AS184" s="225">
        <v>0</v>
      </c>
      <c r="AT184" s="225">
        <v>160</v>
      </c>
      <c r="AU184" s="221">
        <f>AT184+AS184+AR184+AQ184+AP184+AO184+AN184</f>
        <v>4951</v>
      </c>
      <c r="AV184" s="221">
        <v>277</v>
      </c>
      <c r="AW184" s="221" t="s">
        <v>136</v>
      </c>
      <c r="AX184" s="221" t="s">
        <v>176</v>
      </c>
      <c r="AY184" s="221" t="s">
        <v>137</v>
      </c>
      <c r="AZ184" s="295">
        <v>768</v>
      </c>
      <c r="BA184" s="221">
        <v>26</v>
      </c>
      <c r="BB184" s="221">
        <v>47</v>
      </c>
      <c r="BC184" s="221">
        <v>44</v>
      </c>
      <c r="BD184" s="295">
        <v>8</v>
      </c>
      <c r="BE184" s="295"/>
      <c r="BF184" s="221">
        <f>I184+J184+K184</f>
        <v>637</v>
      </c>
      <c r="BG184" s="221">
        <v>0</v>
      </c>
      <c r="BH184" s="221">
        <v>0</v>
      </c>
      <c r="BI184" s="221">
        <v>637</v>
      </c>
      <c r="BJ184" s="221">
        <v>0</v>
      </c>
      <c r="BK184" s="221">
        <v>709.4</v>
      </c>
      <c r="BL184" s="221">
        <v>0</v>
      </c>
      <c r="BM184" s="221">
        <v>15.84</v>
      </c>
    </row>
    <row r="185" spans="1:65" ht="9.9499999999999993" customHeight="1">
      <c r="A185" s="112">
        <v>48</v>
      </c>
      <c r="B185" s="104" t="s">
        <v>151</v>
      </c>
      <c r="C185" s="276">
        <v>23</v>
      </c>
      <c r="D185" s="204">
        <v>1994</v>
      </c>
      <c r="E185" s="204">
        <v>3</v>
      </c>
      <c r="F185" s="204">
        <v>3</v>
      </c>
      <c r="G185" s="204">
        <v>33</v>
      </c>
      <c r="H185" s="206">
        <v>0</v>
      </c>
      <c r="I185" s="225">
        <v>145.30000000000001</v>
      </c>
      <c r="J185" s="221">
        <v>0</v>
      </c>
      <c r="K185" s="221">
        <v>0</v>
      </c>
      <c r="L185" s="225">
        <v>605</v>
      </c>
      <c r="M185" s="225">
        <v>605</v>
      </c>
      <c r="N185" s="221">
        <v>0</v>
      </c>
      <c r="O185" s="221">
        <v>0</v>
      </c>
      <c r="P185" s="221">
        <v>0</v>
      </c>
      <c r="Q185" s="225">
        <v>1739.5</v>
      </c>
      <c r="R185" s="225">
        <v>0</v>
      </c>
      <c r="S185" s="218">
        <f t="shared" si="52"/>
        <v>1739.5</v>
      </c>
      <c r="T185" s="218">
        <f t="shared" si="53"/>
        <v>145.30000000000001</v>
      </c>
      <c r="U185" s="218">
        <f t="shared" si="54"/>
        <v>2489.8000000000002</v>
      </c>
      <c r="V185" s="221">
        <v>1733.9</v>
      </c>
      <c r="W185" s="221">
        <v>6728</v>
      </c>
      <c r="X185" s="221">
        <v>8.4</v>
      </c>
      <c r="Y185" s="221"/>
      <c r="Z185" s="327"/>
      <c r="AA185" s="307" t="s">
        <v>209</v>
      </c>
      <c r="AB185" s="221" t="s">
        <v>130</v>
      </c>
      <c r="AC185" s="221" t="s">
        <v>131</v>
      </c>
      <c r="AD185" s="307" t="s">
        <v>109</v>
      </c>
      <c r="AE185" s="225">
        <v>881</v>
      </c>
      <c r="AF185" s="221"/>
      <c r="AG185" s="221"/>
      <c r="AH185" s="221"/>
      <c r="AI185" s="221" t="s">
        <v>213</v>
      </c>
      <c r="AJ185" s="225" t="s">
        <v>133</v>
      </c>
      <c r="AK185" s="221" t="s">
        <v>214</v>
      </c>
      <c r="AL185" s="221" t="s">
        <v>135</v>
      </c>
      <c r="AM185" s="225">
        <v>2351</v>
      </c>
      <c r="AN185" s="225">
        <v>502</v>
      </c>
      <c r="AO185" s="225">
        <v>252.5</v>
      </c>
      <c r="AP185" s="225">
        <v>160</v>
      </c>
      <c r="AQ185" s="225">
        <v>310</v>
      </c>
      <c r="AR185" s="225">
        <v>984.4</v>
      </c>
      <c r="AS185" s="225">
        <v>280</v>
      </c>
      <c r="AT185" s="225">
        <v>423.5</v>
      </c>
      <c r="AU185" s="297">
        <f>AT185+AS185+AR185+AQ185+AP185+AO185+AN185</f>
        <v>2912.4</v>
      </c>
      <c r="AV185" s="221">
        <v>91</v>
      </c>
      <c r="AW185" s="221" t="s">
        <v>136</v>
      </c>
      <c r="AX185" s="221" t="s">
        <v>131</v>
      </c>
      <c r="AY185" s="221" t="s">
        <v>137</v>
      </c>
      <c r="AZ185" s="295">
        <v>978</v>
      </c>
      <c r="BA185" s="221">
        <v>6</v>
      </c>
      <c r="BB185" s="221">
        <v>18</v>
      </c>
      <c r="BC185" s="221">
        <v>6</v>
      </c>
      <c r="BD185" s="295">
        <v>3</v>
      </c>
      <c r="BE185" s="295"/>
      <c r="BF185" s="221">
        <f>I185+J185+K185</f>
        <v>145.30000000000001</v>
      </c>
      <c r="BG185" s="221">
        <v>0</v>
      </c>
      <c r="BH185" s="221">
        <v>0</v>
      </c>
      <c r="BI185" s="221">
        <v>0</v>
      </c>
      <c r="BJ185" s="221">
        <v>0</v>
      </c>
      <c r="BK185" s="225">
        <v>605</v>
      </c>
      <c r="BL185" s="221">
        <v>0</v>
      </c>
      <c r="BM185" s="221">
        <v>5.7</v>
      </c>
    </row>
    <row r="186" spans="1:65" ht="9.9499999999999993" customHeight="1">
      <c r="A186" s="112">
        <v>49</v>
      </c>
      <c r="B186" s="104" t="s">
        <v>151</v>
      </c>
      <c r="C186" s="276">
        <v>26</v>
      </c>
      <c r="D186" s="204">
        <v>1996</v>
      </c>
      <c r="E186" s="204">
        <v>5</v>
      </c>
      <c r="F186" s="204">
        <v>13</v>
      </c>
      <c r="G186" s="204">
        <v>204</v>
      </c>
      <c r="H186" s="206">
        <v>0</v>
      </c>
      <c r="I186" s="225">
        <v>1234.4000000000001</v>
      </c>
      <c r="J186" s="221">
        <v>0</v>
      </c>
      <c r="K186" s="221">
        <v>0</v>
      </c>
      <c r="L186" s="225">
        <v>3416</v>
      </c>
      <c r="M186" s="225">
        <v>3416</v>
      </c>
      <c r="N186" s="221">
        <v>0</v>
      </c>
      <c r="O186" s="221">
        <v>0</v>
      </c>
      <c r="P186" s="221">
        <v>0</v>
      </c>
      <c r="Q186" s="225">
        <v>10480</v>
      </c>
      <c r="R186" s="225">
        <v>0</v>
      </c>
      <c r="S186" s="218">
        <f t="shared" si="52"/>
        <v>10480</v>
      </c>
      <c r="T186" s="218">
        <f t="shared" si="53"/>
        <v>1234.4000000000001</v>
      </c>
      <c r="U186" s="218">
        <f t="shared" si="54"/>
        <v>15130.4</v>
      </c>
      <c r="V186" s="221">
        <v>10468.799999999999</v>
      </c>
      <c r="W186" s="221">
        <v>44344</v>
      </c>
      <c r="X186" s="221">
        <v>15</v>
      </c>
      <c r="Y186" s="221"/>
      <c r="Z186" s="327"/>
      <c r="AA186" s="307" t="s">
        <v>209</v>
      </c>
      <c r="AB186" s="221" t="s">
        <v>130</v>
      </c>
      <c r="AC186" s="221" t="s">
        <v>131</v>
      </c>
      <c r="AD186" s="307" t="s">
        <v>109</v>
      </c>
      <c r="AE186" s="225">
        <v>4018</v>
      </c>
      <c r="AF186" s="221"/>
      <c r="AG186" s="221"/>
      <c r="AH186" s="221"/>
      <c r="AI186" s="221" t="s">
        <v>213</v>
      </c>
      <c r="AJ186" s="225" t="s">
        <v>133</v>
      </c>
      <c r="AK186" s="221" t="s">
        <v>214</v>
      </c>
      <c r="AL186" s="218" t="s">
        <v>135</v>
      </c>
      <c r="AM186" s="225">
        <v>11119</v>
      </c>
      <c r="AN186" s="225">
        <v>1322</v>
      </c>
      <c r="AO186" s="225">
        <v>891</v>
      </c>
      <c r="AP186" s="225">
        <v>526</v>
      </c>
      <c r="AQ186" s="225">
        <v>0</v>
      </c>
      <c r="AR186" s="225">
        <v>6162</v>
      </c>
      <c r="AS186" s="225">
        <v>0</v>
      </c>
      <c r="AT186" s="225">
        <v>496</v>
      </c>
      <c r="AU186" s="221">
        <f>AT186+AS186+AR186+AQ186+AP186+AO186+AN186</f>
        <v>9397</v>
      </c>
      <c r="AV186" s="221">
        <v>495</v>
      </c>
      <c r="AW186" s="221" t="s">
        <v>136</v>
      </c>
      <c r="AX186" s="221" t="s">
        <v>131</v>
      </c>
      <c r="AY186" s="221" t="s">
        <v>137</v>
      </c>
      <c r="AZ186" s="295">
        <v>3982</v>
      </c>
      <c r="BA186" s="221">
        <v>70</v>
      </c>
      <c r="BB186" s="221">
        <v>24</v>
      </c>
      <c r="BC186" s="221">
        <v>86</v>
      </c>
      <c r="BD186" s="295">
        <v>24</v>
      </c>
      <c r="BE186" s="295"/>
      <c r="BF186" s="221">
        <f>I186+J186+K186</f>
        <v>1234.4000000000001</v>
      </c>
      <c r="BG186" s="221">
        <v>0</v>
      </c>
      <c r="BH186" s="221">
        <v>0</v>
      </c>
      <c r="BI186" s="221">
        <v>0</v>
      </c>
      <c r="BJ186" s="221">
        <v>0</v>
      </c>
      <c r="BK186" s="225">
        <v>3416</v>
      </c>
      <c r="BL186" s="221">
        <v>0</v>
      </c>
      <c r="BM186" s="221">
        <v>25.21</v>
      </c>
    </row>
    <row r="187" spans="1:65" ht="9.9499999999999993" customHeight="1">
      <c r="A187" s="112">
        <v>50</v>
      </c>
      <c r="B187" s="112" t="s">
        <v>230</v>
      </c>
      <c r="C187" s="276">
        <v>8</v>
      </c>
      <c r="D187" s="204">
        <v>1984</v>
      </c>
      <c r="E187" s="204">
        <v>5</v>
      </c>
      <c r="F187" s="204">
        <v>4</v>
      </c>
      <c r="G187" s="204">
        <v>57</v>
      </c>
      <c r="H187" s="206">
        <v>0</v>
      </c>
      <c r="I187" s="225">
        <v>386</v>
      </c>
      <c r="J187" s="221">
        <v>0</v>
      </c>
      <c r="K187" s="221">
        <v>0</v>
      </c>
      <c r="L187" s="225">
        <v>822</v>
      </c>
      <c r="M187" s="225">
        <v>822</v>
      </c>
      <c r="N187" s="221">
        <v>0</v>
      </c>
      <c r="O187" s="221">
        <v>0</v>
      </c>
      <c r="P187" s="221">
        <v>0</v>
      </c>
      <c r="Q187" s="225">
        <v>2862.2</v>
      </c>
      <c r="R187" s="225">
        <v>48.4</v>
      </c>
      <c r="S187" s="218">
        <f t="shared" si="52"/>
        <v>2910.6</v>
      </c>
      <c r="T187" s="218">
        <f t="shared" si="53"/>
        <v>386</v>
      </c>
      <c r="U187" s="218">
        <f t="shared" si="54"/>
        <v>4118.5999999999995</v>
      </c>
      <c r="V187" s="221">
        <v>2864.5</v>
      </c>
      <c r="W187" s="221">
        <v>10945</v>
      </c>
      <c r="X187" s="221">
        <v>13.3</v>
      </c>
      <c r="Y187" s="221"/>
      <c r="Z187" s="327"/>
      <c r="AA187" s="307" t="s">
        <v>209</v>
      </c>
      <c r="AB187" s="221" t="s">
        <v>130</v>
      </c>
      <c r="AC187" s="221" t="s">
        <v>131</v>
      </c>
      <c r="AD187" s="307" t="s">
        <v>109</v>
      </c>
      <c r="AE187" s="225">
        <v>883</v>
      </c>
      <c r="AF187" s="221"/>
      <c r="AG187" s="221"/>
      <c r="AH187" s="221"/>
      <c r="AI187" s="221" t="s">
        <v>226</v>
      </c>
      <c r="AJ187" s="225" t="s">
        <v>133</v>
      </c>
      <c r="AK187" s="221" t="s">
        <v>214</v>
      </c>
      <c r="AL187" s="221" t="s">
        <v>135</v>
      </c>
      <c r="AM187" s="225">
        <v>2686</v>
      </c>
      <c r="AN187" s="225">
        <v>140</v>
      </c>
      <c r="AO187" s="225">
        <v>16</v>
      </c>
      <c r="AP187" s="225">
        <v>140</v>
      </c>
      <c r="AQ187" s="225">
        <v>0</v>
      </c>
      <c r="AR187" s="225">
        <v>1323</v>
      </c>
      <c r="AS187" s="225">
        <v>0</v>
      </c>
      <c r="AT187" s="225">
        <v>160</v>
      </c>
      <c r="AU187" s="221">
        <f>AT187+AS187+AR187+AQ187+AP187+AO187+AN187</f>
        <v>1779</v>
      </c>
      <c r="AV187" s="221">
        <v>122</v>
      </c>
      <c r="AW187" s="221" t="s">
        <v>136</v>
      </c>
      <c r="AX187" s="221" t="s">
        <v>176</v>
      </c>
      <c r="AY187" s="221" t="s">
        <v>137</v>
      </c>
      <c r="AZ187" s="295">
        <v>1188</v>
      </c>
      <c r="BA187" s="221">
        <v>18</v>
      </c>
      <c r="BB187" s="221">
        <v>18</v>
      </c>
      <c r="BC187" s="221">
        <v>11</v>
      </c>
      <c r="BD187" s="295">
        <v>8</v>
      </c>
      <c r="BE187" s="295"/>
      <c r="BF187" s="221">
        <f>I187+J187+K187</f>
        <v>386</v>
      </c>
      <c r="BG187" s="221">
        <v>0</v>
      </c>
      <c r="BH187" s="221">
        <v>0</v>
      </c>
      <c r="BI187" s="221">
        <v>0</v>
      </c>
      <c r="BJ187" s="221">
        <v>0</v>
      </c>
      <c r="BK187" s="225">
        <v>822</v>
      </c>
      <c r="BL187" s="221">
        <v>0</v>
      </c>
      <c r="BM187" s="221">
        <v>7.48</v>
      </c>
    </row>
    <row r="188" spans="1:65" ht="9.9499999999999993" customHeight="1">
      <c r="A188" s="112">
        <v>51</v>
      </c>
      <c r="B188" s="112" t="s">
        <v>230</v>
      </c>
      <c r="C188" s="276">
        <v>9</v>
      </c>
      <c r="D188" s="204">
        <v>1963</v>
      </c>
      <c r="E188" s="204">
        <v>3</v>
      </c>
      <c r="F188" s="204">
        <v>3</v>
      </c>
      <c r="G188" s="204">
        <v>26</v>
      </c>
      <c r="H188" s="206">
        <v>0</v>
      </c>
      <c r="I188" s="225">
        <v>134.69999999999999</v>
      </c>
      <c r="J188" s="221">
        <v>0</v>
      </c>
      <c r="K188" s="221">
        <v>0</v>
      </c>
      <c r="L188" s="225">
        <v>861.4</v>
      </c>
      <c r="M188" s="225">
        <v>861.4</v>
      </c>
      <c r="N188" s="221">
        <v>0</v>
      </c>
      <c r="O188" s="221">
        <v>0</v>
      </c>
      <c r="P188" s="221">
        <v>0</v>
      </c>
      <c r="Q188" s="225">
        <v>1106.0999999999999</v>
      </c>
      <c r="R188" s="225">
        <v>336.9</v>
      </c>
      <c r="S188" s="218">
        <f t="shared" si="52"/>
        <v>1443</v>
      </c>
      <c r="T188" s="218">
        <f t="shared" si="53"/>
        <v>134.69999999999999</v>
      </c>
      <c r="U188" s="218">
        <f t="shared" si="54"/>
        <v>2439.1</v>
      </c>
      <c r="V188" s="221">
        <v>1105.3</v>
      </c>
      <c r="W188" s="221">
        <v>6625</v>
      </c>
      <c r="X188" s="221">
        <v>8.3000000000000007</v>
      </c>
      <c r="Y188" s="221"/>
      <c r="Z188" s="327"/>
      <c r="AA188" s="307" t="s">
        <v>209</v>
      </c>
      <c r="AB188" s="221" t="s">
        <v>130</v>
      </c>
      <c r="AC188" s="221" t="s">
        <v>131</v>
      </c>
      <c r="AD188" s="307" t="s">
        <v>109</v>
      </c>
      <c r="AE188" s="225"/>
      <c r="AF188" s="221">
        <v>883</v>
      </c>
      <c r="AG188" s="221"/>
      <c r="AH188" s="221"/>
      <c r="AI188" s="221" t="s">
        <v>226</v>
      </c>
      <c r="AJ188" s="225" t="s">
        <v>133</v>
      </c>
      <c r="AK188" s="221" t="s">
        <v>215</v>
      </c>
      <c r="AL188" s="218" t="s">
        <v>158</v>
      </c>
      <c r="AM188" s="225">
        <v>1708</v>
      </c>
      <c r="AN188" s="221">
        <v>125</v>
      </c>
      <c r="AO188" s="221">
        <v>4</v>
      </c>
      <c r="AP188" s="221">
        <v>127</v>
      </c>
      <c r="AQ188" s="221">
        <v>0</v>
      </c>
      <c r="AR188" s="225">
        <v>687</v>
      </c>
      <c r="AS188" s="225">
        <v>6</v>
      </c>
      <c r="AT188" s="225">
        <v>28</v>
      </c>
      <c r="AU188" s="221">
        <f>AT188+AS188+AR188+AQ184+AP184+AN184</f>
        <v>1557</v>
      </c>
      <c r="AV188" s="221">
        <v>58</v>
      </c>
      <c r="AW188" s="221" t="s">
        <v>136</v>
      </c>
      <c r="AX188" s="221" t="s">
        <v>131</v>
      </c>
      <c r="AY188" s="221" t="s">
        <v>137</v>
      </c>
      <c r="AZ188" s="295">
        <v>528</v>
      </c>
      <c r="BA188" s="221">
        <v>14</v>
      </c>
      <c r="BB188" s="221">
        <v>11</v>
      </c>
      <c r="BC188" s="221">
        <v>11</v>
      </c>
      <c r="BD188" s="295"/>
      <c r="BE188" s="295"/>
      <c r="BF188" s="221">
        <f>I188+J188+K188</f>
        <v>134.69999999999999</v>
      </c>
      <c r="BG188" s="221">
        <v>0</v>
      </c>
      <c r="BH188" s="221">
        <v>0</v>
      </c>
      <c r="BI188" s="221">
        <v>0</v>
      </c>
      <c r="BJ188" s="221">
        <v>0</v>
      </c>
      <c r="BK188" s="225">
        <v>861.4</v>
      </c>
      <c r="BL188" s="221">
        <v>643.20000000000005</v>
      </c>
      <c r="BM188" s="221">
        <v>5.94</v>
      </c>
    </row>
    <row r="189" spans="1:65" ht="9.9499999999999993" customHeight="1">
      <c r="A189" s="112">
        <v>52</v>
      </c>
      <c r="B189" s="112" t="s">
        <v>230</v>
      </c>
      <c r="C189" s="276">
        <v>14</v>
      </c>
      <c r="D189" s="204">
        <v>1980</v>
      </c>
      <c r="E189" s="204">
        <v>5</v>
      </c>
      <c r="F189" s="204">
        <v>3</v>
      </c>
      <c r="G189" s="204">
        <v>31</v>
      </c>
      <c r="H189" s="206">
        <v>0</v>
      </c>
      <c r="I189" s="225">
        <v>264.5</v>
      </c>
      <c r="J189" s="221">
        <v>0</v>
      </c>
      <c r="K189" s="221">
        <v>0</v>
      </c>
      <c r="L189" s="225">
        <v>409.6</v>
      </c>
      <c r="M189" s="225">
        <v>409.6</v>
      </c>
      <c r="N189" s="221">
        <v>0</v>
      </c>
      <c r="O189" s="221">
        <v>0</v>
      </c>
      <c r="P189" s="221">
        <v>0</v>
      </c>
      <c r="Q189" s="225">
        <v>1723.3</v>
      </c>
      <c r="R189" s="225">
        <v>234.3</v>
      </c>
      <c r="S189" s="218">
        <f t="shared" si="52"/>
        <v>1957.6</v>
      </c>
      <c r="T189" s="218">
        <f t="shared" si="53"/>
        <v>264.5</v>
      </c>
      <c r="U189" s="218">
        <f t="shared" si="54"/>
        <v>2631.7000000000003</v>
      </c>
      <c r="V189" s="221">
        <v>1725.4</v>
      </c>
      <c r="W189" s="221">
        <v>11072</v>
      </c>
      <c r="X189" s="221">
        <v>15.3</v>
      </c>
      <c r="Y189" s="221"/>
      <c r="Z189" s="327"/>
      <c r="AA189" s="307" t="s">
        <v>209</v>
      </c>
      <c r="AB189" s="221" t="s">
        <v>130</v>
      </c>
      <c r="AC189" s="221" t="s">
        <v>131</v>
      </c>
      <c r="AD189" s="307" t="s">
        <v>109</v>
      </c>
      <c r="AE189" s="225">
        <v>640</v>
      </c>
      <c r="AF189" s="221"/>
      <c r="AG189" s="221"/>
      <c r="AH189" s="221"/>
      <c r="AI189" s="221" t="s">
        <v>213</v>
      </c>
      <c r="AJ189" s="225" t="s">
        <v>133</v>
      </c>
      <c r="AK189" s="221" t="s">
        <v>214</v>
      </c>
      <c r="AL189" s="218" t="s">
        <v>135</v>
      </c>
      <c r="AM189" s="225">
        <v>2846</v>
      </c>
      <c r="AN189" s="227">
        <v>680</v>
      </c>
      <c r="AO189" s="227">
        <v>12</v>
      </c>
      <c r="AP189" s="227">
        <v>96</v>
      </c>
      <c r="AQ189" s="227">
        <v>0</v>
      </c>
      <c r="AR189" s="227">
        <v>600</v>
      </c>
      <c r="AS189" s="227">
        <v>62</v>
      </c>
      <c r="AT189" s="227">
        <v>50</v>
      </c>
      <c r="AU189" s="221">
        <v>1500</v>
      </c>
      <c r="AV189" s="221">
        <v>98</v>
      </c>
      <c r="AW189" s="221" t="s">
        <v>136</v>
      </c>
      <c r="AX189" s="221" t="s">
        <v>176</v>
      </c>
      <c r="AY189" s="221" t="s">
        <v>137</v>
      </c>
      <c r="AZ189" s="295">
        <v>540</v>
      </c>
      <c r="BA189" s="221">
        <v>1</v>
      </c>
      <c r="BB189" s="221">
        <v>14</v>
      </c>
      <c r="BC189" s="221">
        <v>17</v>
      </c>
      <c r="BD189" s="295"/>
      <c r="BE189" s="295"/>
      <c r="BF189" s="221">
        <f>I189+J189+K189</f>
        <v>264.5</v>
      </c>
      <c r="BG189" s="221">
        <v>0</v>
      </c>
      <c r="BH189" s="221">
        <v>0</v>
      </c>
      <c r="BI189" s="221">
        <v>0</v>
      </c>
      <c r="BJ189" s="221">
        <v>0</v>
      </c>
      <c r="BK189" s="225">
        <v>409.6</v>
      </c>
      <c r="BL189" s="221">
        <v>0</v>
      </c>
      <c r="BM189" s="221">
        <v>7.26</v>
      </c>
    </row>
    <row r="190" spans="1:65" ht="9.9499999999999993" customHeight="1">
      <c r="A190" s="112">
        <v>53</v>
      </c>
      <c r="B190" s="112" t="s">
        <v>230</v>
      </c>
      <c r="C190" s="276">
        <v>17</v>
      </c>
      <c r="D190" s="204">
        <v>1963</v>
      </c>
      <c r="E190" s="204">
        <v>3</v>
      </c>
      <c r="F190" s="204">
        <v>3</v>
      </c>
      <c r="G190" s="204">
        <v>35</v>
      </c>
      <c r="H190" s="206">
        <v>0</v>
      </c>
      <c r="I190" s="225">
        <v>148</v>
      </c>
      <c r="J190" s="221">
        <v>0</v>
      </c>
      <c r="K190" s="221">
        <v>0</v>
      </c>
      <c r="L190" s="225">
        <v>538.6</v>
      </c>
      <c r="M190" s="225">
        <v>538.6</v>
      </c>
      <c r="N190" s="221">
        <v>0</v>
      </c>
      <c r="O190" s="221">
        <v>0</v>
      </c>
      <c r="P190" s="221">
        <v>0</v>
      </c>
      <c r="Q190" s="225">
        <v>1484.9</v>
      </c>
      <c r="R190" s="225">
        <v>30.4</v>
      </c>
      <c r="S190" s="218">
        <f t="shared" si="52"/>
        <v>1515.3000000000002</v>
      </c>
      <c r="T190" s="218">
        <f t="shared" si="53"/>
        <v>148</v>
      </c>
      <c r="U190" s="218">
        <f t="shared" si="54"/>
        <v>2201.9</v>
      </c>
      <c r="V190" s="221">
        <v>1484</v>
      </c>
      <c r="W190" s="221">
        <v>8169</v>
      </c>
      <c r="X190" s="221">
        <v>10</v>
      </c>
      <c r="Y190" s="221"/>
      <c r="Z190" s="327"/>
      <c r="AA190" s="307" t="s">
        <v>209</v>
      </c>
      <c r="AB190" s="221" t="s">
        <v>130</v>
      </c>
      <c r="AC190" s="221" t="s">
        <v>131</v>
      </c>
      <c r="AD190" s="307" t="s">
        <v>109</v>
      </c>
      <c r="AE190" s="225"/>
      <c r="AF190" s="221">
        <v>833</v>
      </c>
      <c r="AG190" s="221"/>
      <c r="AH190" s="221"/>
      <c r="AI190" s="221" t="s">
        <v>226</v>
      </c>
      <c r="AJ190" s="225" t="s">
        <v>133</v>
      </c>
      <c r="AK190" s="221" t="s">
        <v>215</v>
      </c>
      <c r="AL190" s="218" t="s">
        <v>158</v>
      </c>
      <c r="AM190" s="225">
        <v>1383</v>
      </c>
      <c r="AN190" s="225">
        <v>171</v>
      </c>
      <c r="AO190" s="225">
        <v>26</v>
      </c>
      <c r="AP190" s="225">
        <v>173</v>
      </c>
      <c r="AQ190" s="225">
        <v>0</v>
      </c>
      <c r="AR190" s="225">
        <v>245</v>
      </c>
      <c r="AS190" s="225">
        <v>80</v>
      </c>
      <c r="AT190" s="225">
        <v>45</v>
      </c>
      <c r="AU190" s="221">
        <f>AT190+AS190+AR190+AQ190+AP190+AO190+AN190</f>
        <v>740</v>
      </c>
      <c r="AV190" s="221">
        <v>73</v>
      </c>
      <c r="AW190" s="221" t="s">
        <v>149</v>
      </c>
      <c r="AX190" s="221" t="s">
        <v>176</v>
      </c>
      <c r="AY190" s="221" t="s">
        <v>137</v>
      </c>
      <c r="AZ190" s="295">
        <v>756</v>
      </c>
      <c r="BA190" s="221">
        <v>14</v>
      </c>
      <c r="BB190" s="221">
        <v>9</v>
      </c>
      <c r="BC190" s="221">
        <v>12</v>
      </c>
      <c r="BD190" s="295"/>
      <c r="BE190" s="295"/>
      <c r="BF190" s="221">
        <f>I190+J190+K190</f>
        <v>148</v>
      </c>
      <c r="BG190" s="221">
        <v>0</v>
      </c>
      <c r="BH190" s="221">
        <v>0</v>
      </c>
      <c r="BI190" s="221">
        <v>0</v>
      </c>
      <c r="BJ190" s="221">
        <v>0</v>
      </c>
      <c r="BK190" s="225">
        <v>538.6</v>
      </c>
      <c r="BL190" s="221">
        <v>643.20000000000005</v>
      </c>
      <c r="BM190" s="221">
        <v>5.94</v>
      </c>
    </row>
    <row r="191" spans="1:65" ht="9.9499999999999993" customHeight="1">
      <c r="A191" s="112">
        <v>54</v>
      </c>
      <c r="B191" s="112" t="s">
        <v>230</v>
      </c>
      <c r="C191" s="276">
        <v>18</v>
      </c>
      <c r="D191" s="204">
        <v>1966</v>
      </c>
      <c r="E191" s="204">
        <v>5</v>
      </c>
      <c r="F191" s="204">
        <v>4</v>
      </c>
      <c r="G191" s="204">
        <v>78</v>
      </c>
      <c r="H191" s="206">
        <v>0</v>
      </c>
      <c r="I191" s="225">
        <v>322</v>
      </c>
      <c r="J191" s="221">
        <v>0</v>
      </c>
      <c r="K191" s="221">
        <v>0</v>
      </c>
      <c r="L191" s="225">
        <v>790.1</v>
      </c>
      <c r="M191" s="225">
        <v>790.1</v>
      </c>
      <c r="N191" s="221">
        <v>0</v>
      </c>
      <c r="O191" s="221">
        <v>0</v>
      </c>
      <c r="P191" s="221">
        <v>0</v>
      </c>
      <c r="Q191" s="225">
        <v>3470.8</v>
      </c>
      <c r="R191" s="225">
        <v>73</v>
      </c>
      <c r="S191" s="218">
        <f t="shared" si="52"/>
        <v>3543.8</v>
      </c>
      <c r="T191" s="218">
        <f t="shared" si="53"/>
        <v>322</v>
      </c>
      <c r="U191" s="218">
        <f t="shared" si="54"/>
        <v>4655.8999999999996</v>
      </c>
      <c r="V191" s="221">
        <v>3515.8</v>
      </c>
      <c r="W191" s="221">
        <v>15372</v>
      </c>
      <c r="X191" s="221">
        <v>15</v>
      </c>
      <c r="Y191" s="221"/>
      <c r="Z191" s="327"/>
      <c r="AA191" s="307" t="s">
        <v>209</v>
      </c>
      <c r="AB191" s="221" t="s">
        <v>130</v>
      </c>
      <c r="AC191" s="221" t="s">
        <v>131</v>
      </c>
      <c r="AD191" s="307" t="s">
        <v>109</v>
      </c>
      <c r="AE191" s="225">
        <v>938</v>
      </c>
      <c r="AF191" s="221"/>
      <c r="AG191" s="221"/>
      <c r="AH191" s="221"/>
      <c r="AI191" s="221" t="s">
        <v>226</v>
      </c>
      <c r="AJ191" s="225" t="s">
        <v>133</v>
      </c>
      <c r="AK191" s="221" t="s">
        <v>214</v>
      </c>
      <c r="AL191" s="221" t="s">
        <v>158</v>
      </c>
      <c r="AM191" s="225">
        <v>2453</v>
      </c>
      <c r="AN191" s="225">
        <v>280</v>
      </c>
      <c r="AO191" s="225">
        <v>176</v>
      </c>
      <c r="AP191" s="225">
        <v>160</v>
      </c>
      <c r="AQ191" s="225">
        <v>0</v>
      </c>
      <c r="AR191" s="225">
        <v>917</v>
      </c>
      <c r="AS191" s="225">
        <v>32</v>
      </c>
      <c r="AT191" s="225">
        <v>10</v>
      </c>
      <c r="AU191" s="221">
        <f>AT191+AS191+AR191+AP191+AO191+AN191</f>
        <v>1575</v>
      </c>
      <c r="AV191" s="221">
        <v>158</v>
      </c>
      <c r="AW191" s="221" t="s">
        <v>136</v>
      </c>
      <c r="AX191" s="221" t="s">
        <v>131</v>
      </c>
      <c r="AY191" s="221" t="s">
        <v>137</v>
      </c>
      <c r="AZ191" s="295">
        <v>126</v>
      </c>
      <c r="BA191" s="221">
        <v>9</v>
      </c>
      <c r="BB191" s="221">
        <v>56</v>
      </c>
      <c r="BC191" s="221">
        <v>14</v>
      </c>
      <c r="BD191" s="295"/>
      <c r="BE191" s="295"/>
      <c r="BF191" s="221">
        <f>I191+J191+K191</f>
        <v>322</v>
      </c>
      <c r="BG191" s="221">
        <v>0</v>
      </c>
      <c r="BH191" s="221">
        <v>0</v>
      </c>
      <c r="BI191" s="221">
        <v>0</v>
      </c>
      <c r="BJ191" s="221">
        <v>0</v>
      </c>
      <c r="BK191" s="225">
        <v>790.1</v>
      </c>
      <c r="BL191" s="221">
        <v>0</v>
      </c>
      <c r="BM191" s="221">
        <v>7.92</v>
      </c>
    </row>
    <row r="192" spans="1:65" ht="9.9499999999999993" customHeight="1">
      <c r="A192" s="112">
        <v>55</v>
      </c>
      <c r="B192" s="112" t="s">
        <v>230</v>
      </c>
      <c r="C192" s="276">
        <v>19</v>
      </c>
      <c r="D192" s="204">
        <v>1963</v>
      </c>
      <c r="E192" s="204">
        <v>3</v>
      </c>
      <c r="F192" s="204">
        <v>3</v>
      </c>
      <c r="G192" s="204">
        <v>34</v>
      </c>
      <c r="H192" s="206">
        <v>0</v>
      </c>
      <c r="I192" s="225">
        <v>151.5</v>
      </c>
      <c r="J192" s="221">
        <v>0</v>
      </c>
      <c r="K192" s="221">
        <v>0</v>
      </c>
      <c r="L192" s="225">
        <v>0</v>
      </c>
      <c r="M192" s="221">
        <v>0</v>
      </c>
      <c r="N192" s="221">
        <v>0</v>
      </c>
      <c r="O192" s="221">
        <v>0</v>
      </c>
      <c r="P192" s="221">
        <v>0</v>
      </c>
      <c r="Q192" s="225">
        <v>1420.1</v>
      </c>
      <c r="R192" s="225">
        <v>68.8</v>
      </c>
      <c r="S192" s="218">
        <f t="shared" si="52"/>
        <v>1488.8999999999999</v>
      </c>
      <c r="T192" s="218">
        <f t="shared" si="53"/>
        <v>151.5</v>
      </c>
      <c r="U192" s="218">
        <f t="shared" si="54"/>
        <v>1640.3999999999999</v>
      </c>
      <c r="V192" s="221">
        <v>1418.6</v>
      </c>
      <c r="W192" s="221">
        <v>6432</v>
      </c>
      <c r="X192" s="221">
        <v>10</v>
      </c>
      <c r="Y192" s="221"/>
      <c r="Z192" s="327"/>
      <c r="AA192" s="307" t="s">
        <v>209</v>
      </c>
      <c r="AB192" s="221" t="s">
        <v>130</v>
      </c>
      <c r="AC192" s="221" t="s">
        <v>131</v>
      </c>
      <c r="AD192" s="307" t="s">
        <v>109</v>
      </c>
      <c r="AE192" s="225"/>
      <c r="AF192" s="221">
        <v>833</v>
      </c>
      <c r="AG192" s="221"/>
      <c r="AH192" s="221"/>
      <c r="AI192" s="221" t="s">
        <v>226</v>
      </c>
      <c r="AJ192" s="225" t="s">
        <v>133</v>
      </c>
      <c r="AK192" s="221" t="s">
        <v>215</v>
      </c>
      <c r="AL192" s="218" t="s">
        <v>158</v>
      </c>
      <c r="AM192" s="225">
        <v>1801</v>
      </c>
      <c r="AN192" s="225">
        <v>257</v>
      </c>
      <c r="AO192" s="225">
        <v>22</v>
      </c>
      <c r="AP192" s="225">
        <v>153</v>
      </c>
      <c r="AQ192" s="225">
        <v>0</v>
      </c>
      <c r="AR192" s="225">
        <v>595</v>
      </c>
      <c r="AS192" s="225">
        <v>110</v>
      </c>
      <c r="AT192" s="225">
        <v>21</v>
      </c>
      <c r="AU192" s="221">
        <f>AT192+AS192+AR192+AQ192+AP192+AO192+AN192</f>
        <v>1158</v>
      </c>
      <c r="AV192" s="221">
        <v>68</v>
      </c>
      <c r="AW192" s="221" t="s">
        <v>149</v>
      </c>
      <c r="AX192" s="221" t="s">
        <v>131</v>
      </c>
      <c r="AY192" s="221" t="s">
        <v>137</v>
      </c>
      <c r="AZ192" s="295">
        <v>184</v>
      </c>
      <c r="BA192" s="221">
        <v>15</v>
      </c>
      <c r="BB192" s="221">
        <v>9</v>
      </c>
      <c r="BC192" s="221">
        <v>12</v>
      </c>
      <c r="BD192" s="295"/>
      <c r="BE192" s="295"/>
      <c r="BF192" s="221">
        <f>I192+J192+K192</f>
        <v>151.5</v>
      </c>
      <c r="BG192" s="221">
        <v>0</v>
      </c>
      <c r="BH192" s="221">
        <v>0</v>
      </c>
      <c r="BI192" s="221">
        <v>0</v>
      </c>
      <c r="BJ192" s="221">
        <v>0</v>
      </c>
      <c r="BK192" s="221">
        <v>0</v>
      </c>
      <c r="BL192" s="221">
        <v>643.20000000000005</v>
      </c>
      <c r="BM192" s="221">
        <v>6.47</v>
      </c>
    </row>
    <row r="193" spans="1:65" ht="9.9499999999999993" customHeight="1">
      <c r="A193" s="112">
        <v>56</v>
      </c>
      <c r="B193" s="112" t="s">
        <v>231</v>
      </c>
      <c r="C193" s="276">
        <v>1</v>
      </c>
      <c r="D193" s="204">
        <v>1965</v>
      </c>
      <c r="E193" s="204">
        <v>5</v>
      </c>
      <c r="F193" s="204">
        <v>4</v>
      </c>
      <c r="G193" s="204">
        <v>64</v>
      </c>
      <c r="H193" s="206">
        <v>0</v>
      </c>
      <c r="I193" s="225">
        <v>280.60000000000002</v>
      </c>
      <c r="J193" s="221">
        <v>0</v>
      </c>
      <c r="K193" s="221">
        <v>0</v>
      </c>
      <c r="L193" s="225">
        <v>354.7</v>
      </c>
      <c r="M193" s="225">
        <v>354.7</v>
      </c>
      <c r="N193" s="221">
        <v>0</v>
      </c>
      <c r="O193" s="221">
        <v>0</v>
      </c>
      <c r="P193" s="221">
        <v>0</v>
      </c>
      <c r="Q193" s="225">
        <v>2541.1</v>
      </c>
      <c r="R193" s="225">
        <v>638.20000000000005</v>
      </c>
      <c r="S193" s="218">
        <f t="shared" si="52"/>
        <v>3179.3</v>
      </c>
      <c r="T193" s="218">
        <f t="shared" si="53"/>
        <v>280.60000000000002</v>
      </c>
      <c r="U193" s="218">
        <f t="shared" si="54"/>
        <v>3814.5999999999995</v>
      </c>
      <c r="V193" s="221">
        <v>2567.1</v>
      </c>
      <c r="W193" s="221">
        <v>15244</v>
      </c>
      <c r="X193" s="221">
        <v>14.5</v>
      </c>
      <c r="Y193" s="221"/>
      <c r="Z193" s="327"/>
      <c r="AA193" s="307" t="s">
        <v>209</v>
      </c>
      <c r="AB193" s="221" t="s">
        <v>130</v>
      </c>
      <c r="AC193" s="221" t="s">
        <v>131</v>
      </c>
      <c r="AD193" s="307" t="s">
        <v>109</v>
      </c>
      <c r="AE193" s="225"/>
      <c r="AF193" s="221">
        <v>1111</v>
      </c>
      <c r="AG193" s="221"/>
      <c r="AH193" s="221"/>
      <c r="AI193" s="221" t="s">
        <v>213</v>
      </c>
      <c r="AJ193" s="225" t="s">
        <v>133</v>
      </c>
      <c r="AK193" s="221" t="s">
        <v>215</v>
      </c>
      <c r="AL193" s="218" t="s">
        <v>158</v>
      </c>
      <c r="AM193" s="225">
        <v>3465</v>
      </c>
      <c r="AN193" s="225">
        <v>234</v>
      </c>
      <c r="AO193" s="225">
        <v>35</v>
      </c>
      <c r="AP193" s="225">
        <v>152</v>
      </c>
      <c r="AQ193" s="225">
        <v>0</v>
      </c>
      <c r="AR193" s="225">
        <v>1961</v>
      </c>
      <c r="AS193" s="225">
        <v>36</v>
      </c>
      <c r="AT193" s="225">
        <v>166</v>
      </c>
      <c r="AU193" s="221">
        <f>AT193+AS193+AR193+AQ193+AP193+AO193+AN193</f>
        <v>2584</v>
      </c>
      <c r="AV193" s="221">
        <v>122</v>
      </c>
      <c r="AW193" s="221" t="s">
        <v>136</v>
      </c>
      <c r="AX193" s="221" t="s">
        <v>131</v>
      </c>
      <c r="AY193" s="221" t="s">
        <v>137</v>
      </c>
      <c r="AZ193" s="295">
        <v>535</v>
      </c>
      <c r="BA193" s="221">
        <v>36</v>
      </c>
      <c r="BB193" s="221">
        <v>10</v>
      </c>
      <c r="BC193" s="221">
        <v>27</v>
      </c>
      <c r="BD193" s="295"/>
      <c r="BE193" s="295"/>
      <c r="BF193" s="221">
        <f>I193+J193+K193</f>
        <v>280.60000000000002</v>
      </c>
      <c r="BG193" s="221">
        <v>0</v>
      </c>
      <c r="BH193" s="221">
        <v>0</v>
      </c>
      <c r="BI193" s="221">
        <v>0</v>
      </c>
      <c r="BJ193" s="221">
        <v>0</v>
      </c>
      <c r="BK193" s="225">
        <v>354.7</v>
      </c>
      <c r="BL193" s="221">
        <v>881.1</v>
      </c>
      <c r="BM193" s="221">
        <v>7.65</v>
      </c>
    </row>
    <row r="194" spans="1:65" ht="9.9499999999999993" customHeight="1">
      <c r="A194" s="112">
        <v>57</v>
      </c>
      <c r="B194" s="112" t="s">
        <v>231</v>
      </c>
      <c r="C194" s="276">
        <v>3</v>
      </c>
      <c r="D194" s="204">
        <v>1964</v>
      </c>
      <c r="E194" s="204">
        <v>5</v>
      </c>
      <c r="F194" s="204">
        <v>4</v>
      </c>
      <c r="G194" s="204">
        <v>64</v>
      </c>
      <c r="H194" s="206">
        <v>0</v>
      </c>
      <c r="I194" s="225">
        <v>226.3</v>
      </c>
      <c r="J194" s="221">
        <v>0</v>
      </c>
      <c r="K194" s="221">
        <v>0</v>
      </c>
      <c r="L194" s="225">
        <v>413.6</v>
      </c>
      <c r="M194" s="221">
        <v>235.9</v>
      </c>
      <c r="N194" s="221">
        <v>0</v>
      </c>
      <c r="O194" s="221">
        <v>0</v>
      </c>
      <c r="P194" s="221">
        <v>177.7</v>
      </c>
      <c r="Q194" s="225">
        <v>2540.4</v>
      </c>
      <c r="R194" s="225">
        <v>672.4</v>
      </c>
      <c r="S194" s="218">
        <f t="shared" si="52"/>
        <v>3390.5</v>
      </c>
      <c r="T194" s="218">
        <f t="shared" si="53"/>
        <v>226.3</v>
      </c>
      <c r="U194" s="218">
        <f t="shared" si="54"/>
        <v>3852.7000000000003</v>
      </c>
      <c r="V194" s="221">
        <v>2541</v>
      </c>
      <c r="W194" s="221">
        <v>13697</v>
      </c>
      <c r="X194" s="221">
        <v>15.5</v>
      </c>
      <c r="Y194" s="221"/>
      <c r="Z194" s="327"/>
      <c r="AA194" s="307" t="s">
        <v>209</v>
      </c>
      <c r="AB194" s="221" t="s">
        <v>130</v>
      </c>
      <c r="AC194" s="221" t="s">
        <v>131</v>
      </c>
      <c r="AD194" s="307" t="s">
        <v>109</v>
      </c>
      <c r="AE194" s="225"/>
      <c r="AF194" s="221">
        <v>1111</v>
      </c>
      <c r="AG194" s="221"/>
      <c r="AH194" s="221"/>
      <c r="AI194" s="221" t="s">
        <v>213</v>
      </c>
      <c r="AJ194" s="225" t="s">
        <v>133</v>
      </c>
      <c r="AK194" s="221" t="s">
        <v>215</v>
      </c>
      <c r="AL194" s="218" t="s">
        <v>158</v>
      </c>
      <c r="AM194" s="225">
        <v>2628</v>
      </c>
      <c r="AN194" s="225">
        <v>250</v>
      </c>
      <c r="AO194" s="225">
        <v>53</v>
      </c>
      <c r="AP194" s="225">
        <v>144</v>
      </c>
      <c r="AQ194" s="225">
        <v>0</v>
      </c>
      <c r="AR194" s="225">
        <v>1138</v>
      </c>
      <c r="AS194" s="225">
        <v>15</v>
      </c>
      <c r="AT194" s="225">
        <v>144</v>
      </c>
      <c r="AU194" s="221">
        <f>AT194+AS194+AR194+AQ194+AP194+AO194+AN194</f>
        <v>1744</v>
      </c>
      <c r="AV194" s="221">
        <v>116</v>
      </c>
      <c r="AW194" s="221" t="s">
        <v>136</v>
      </c>
      <c r="AX194" s="221" t="s">
        <v>131</v>
      </c>
      <c r="AY194" s="221" t="s">
        <v>137</v>
      </c>
      <c r="AZ194" s="295">
        <v>680</v>
      </c>
      <c r="BA194" s="221">
        <v>31</v>
      </c>
      <c r="BB194" s="221">
        <v>9</v>
      </c>
      <c r="BC194" s="221">
        <v>24</v>
      </c>
      <c r="BD194" s="295"/>
      <c r="BE194" s="295"/>
      <c r="BF194" s="221">
        <f>I194+J194+K194</f>
        <v>226.3</v>
      </c>
      <c r="BG194" s="221">
        <v>0</v>
      </c>
      <c r="BH194" s="221">
        <v>0</v>
      </c>
      <c r="BI194" s="221">
        <v>0</v>
      </c>
      <c r="BJ194" s="221">
        <v>0</v>
      </c>
      <c r="BK194" s="221">
        <v>235.9</v>
      </c>
      <c r="BL194" s="221">
        <v>883.7</v>
      </c>
      <c r="BM194" s="221">
        <v>7.82</v>
      </c>
    </row>
    <row r="195" spans="1:65" ht="9.9499999999999993" customHeight="1">
      <c r="A195" s="112">
        <v>58</v>
      </c>
      <c r="B195" s="112" t="s">
        <v>231</v>
      </c>
      <c r="C195" s="276">
        <v>5</v>
      </c>
      <c r="D195" s="204">
        <v>1966</v>
      </c>
      <c r="E195" s="204">
        <v>5</v>
      </c>
      <c r="F195" s="204">
        <v>4</v>
      </c>
      <c r="G195" s="204">
        <v>80</v>
      </c>
      <c r="H195" s="206">
        <v>0</v>
      </c>
      <c r="I195" s="225">
        <v>280.60000000000002</v>
      </c>
      <c r="J195" s="221">
        <v>0</v>
      </c>
      <c r="K195" s="221">
        <v>0</v>
      </c>
      <c r="L195" s="225">
        <v>689</v>
      </c>
      <c r="M195" s="225">
        <v>689</v>
      </c>
      <c r="N195" s="221">
        <v>0</v>
      </c>
      <c r="O195" s="221">
        <v>0</v>
      </c>
      <c r="P195" s="221">
        <v>0</v>
      </c>
      <c r="Q195" s="225">
        <v>3153.1</v>
      </c>
      <c r="R195" s="225">
        <v>0</v>
      </c>
      <c r="S195" s="218">
        <f t="shared" si="52"/>
        <v>3153.1</v>
      </c>
      <c r="T195" s="218">
        <f t="shared" si="53"/>
        <v>280.60000000000002</v>
      </c>
      <c r="U195" s="218">
        <f t="shared" si="54"/>
        <v>4122.7</v>
      </c>
      <c r="V195" s="221">
        <v>3150.3</v>
      </c>
      <c r="W195" s="221">
        <v>15707</v>
      </c>
      <c r="X195" s="221">
        <v>15</v>
      </c>
      <c r="Y195" s="221"/>
      <c r="Z195" s="327"/>
      <c r="AA195" s="307" t="s">
        <v>209</v>
      </c>
      <c r="AB195" s="221" t="s">
        <v>130</v>
      </c>
      <c r="AC195" s="221" t="s">
        <v>131</v>
      </c>
      <c r="AD195" s="307" t="s">
        <v>109</v>
      </c>
      <c r="AE195" s="225">
        <v>1111</v>
      </c>
      <c r="AF195" s="221"/>
      <c r="AG195" s="221"/>
      <c r="AH195" s="221"/>
      <c r="AI195" s="221" t="s">
        <v>213</v>
      </c>
      <c r="AJ195" s="225" t="s">
        <v>133</v>
      </c>
      <c r="AK195" s="221" t="s">
        <v>215</v>
      </c>
      <c r="AL195" s="218" t="s">
        <v>158</v>
      </c>
      <c r="AM195" s="225">
        <v>2612</v>
      </c>
      <c r="AN195" s="225">
        <v>215</v>
      </c>
      <c r="AO195" s="225">
        <v>60</v>
      </c>
      <c r="AP195" s="225">
        <v>156</v>
      </c>
      <c r="AQ195" s="225">
        <v>0</v>
      </c>
      <c r="AR195" s="225">
        <v>1059</v>
      </c>
      <c r="AS195" s="225">
        <v>80</v>
      </c>
      <c r="AT195" s="225">
        <v>160</v>
      </c>
      <c r="AU195" s="221">
        <f>AT195+AS195+AR195+AQ195+AP195+AO195+AN195</f>
        <v>1730</v>
      </c>
      <c r="AV195" s="221">
        <v>148</v>
      </c>
      <c r="AW195" s="221" t="s">
        <v>136</v>
      </c>
      <c r="AX195" s="303" t="s">
        <v>176</v>
      </c>
      <c r="AY195" s="221" t="s">
        <v>137</v>
      </c>
      <c r="AZ195" s="295">
        <v>804</v>
      </c>
      <c r="BA195" s="221">
        <v>20</v>
      </c>
      <c r="BB195" s="221">
        <v>27</v>
      </c>
      <c r="BC195" s="221">
        <v>33</v>
      </c>
      <c r="BD195" s="295"/>
      <c r="BE195" s="295"/>
      <c r="BF195" s="221">
        <f>I195+J195+K195</f>
        <v>280.60000000000002</v>
      </c>
      <c r="BG195" s="221">
        <v>0</v>
      </c>
      <c r="BH195" s="221">
        <v>0</v>
      </c>
      <c r="BI195" s="221">
        <v>0</v>
      </c>
      <c r="BJ195" s="221">
        <v>0</v>
      </c>
      <c r="BK195" s="225">
        <v>689</v>
      </c>
      <c r="BL195" s="221">
        <v>882.4</v>
      </c>
      <c r="BM195" s="221">
        <v>7.84</v>
      </c>
    </row>
    <row r="196" spans="1:65" ht="9.9499999999999993" customHeight="1">
      <c r="A196" s="112">
        <v>59</v>
      </c>
      <c r="B196" s="112" t="s">
        <v>231</v>
      </c>
      <c r="C196" s="276">
        <v>7</v>
      </c>
      <c r="D196" s="204">
        <v>1966</v>
      </c>
      <c r="E196" s="204">
        <v>5</v>
      </c>
      <c r="F196" s="204">
        <v>4</v>
      </c>
      <c r="G196" s="204">
        <v>79</v>
      </c>
      <c r="H196" s="206">
        <v>0</v>
      </c>
      <c r="I196" s="225">
        <v>280.60000000000002</v>
      </c>
      <c r="J196" s="221">
        <v>0</v>
      </c>
      <c r="K196" s="221">
        <v>0</v>
      </c>
      <c r="L196" s="225">
        <v>729.5</v>
      </c>
      <c r="M196" s="225">
        <v>729.5</v>
      </c>
      <c r="N196" s="221">
        <v>0</v>
      </c>
      <c r="O196" s="221">
        <v>0</v>
      </c>
      <c r="P196" s="221">
        <v>0</v>
      </c>
      <c r="Q196" s="225">
        <v>3172</v>
      </c>
      <c r="R196" s="225">
        <v>32.6</v>
      </c>
      <c r="S196" s="218">
        <f t="shared" si="52"/>
        <v>3204.6</v>
      </c>
      <c r="T196" s="218">
        <f t="shared" si="53"/>
        <v>280.60000000000002</v>
      </c>
      <c r="U196" s="218">
        <f t="shared" si="54"/>
        <v>4214.7000000000007</v>
      </c>
      <c r="V196" s="221">
        <v>3177.4</v>
      </c>
      <c r="W196" s="221">
        <v>14778</v>
      </c>
      <c r="X196" s="221">
        <v>14</v>
      </c>
      <c r="Y196" s="221"/>
      <c r="Z196" s="327"/>
      <c r="AA196" s="307" t="s">
        <v>209</v>
      </c>
      <c r="AB196" s="221" t="s">
        <v>130</v>
      </c>
      <c r="AC196" s="221" t="s">
        <v>131</v>
      </c>
      <c r="AD196" s="307" t="s">
        <v>109</v>
      </c>
      <c r="AE196" s="225">
        <v>1111</v>
      </c>
      <c r="AF196" s="221"/>
      <c r="AG196" s="221"/>
      <c r="AH196" s="221"/>
      <c r="AI196" s="221" t="s">
        <v>213</v>
      </c>
      <c r="AJ196" s="225" t="s">
        <v>133</v>
      </c>
      <c r="AK196" s="221" t="s">
        <v>215</v>
      </c>
      <c r="AL196" s="218" t="s">
        <v>158</v>
      </c>
      <c r="AM196" s="225">
        <v>3274</v>
      </c>
      <c r="AN196" s="225">
        <v>215</v>
      </c>
      <c r="AO196" s="225">
        <v>60</v>
      </c>
      <c r="AP196" s="225">
        <v>149</v>
      </c>
      <c r="AQ196" s="225">
        <v>0</v>
      </c>
      <c r="AR196" s="225">
        <v>1743</v>
      </c>
      <c r="AS196" s="225">
        <v>64</v>
      </c>
      <c r="AT196" s="225">
        <v>158</v>
      </c>
      <c r="AU196" s="221">
        <f>AT196+AS196+AR196+AQ196+AP196+AO196+AN196</f>
        <v>2389</v>
      </c>
      <c r="AV196" s="218">
        <v>140</v>
      </c>
      <c r="AW196" s="221" t="s">
        <v>136</v>
      </c>
      <c r="AX196" s="221" t="s">
        <v>131</v>
      </c>
      <c r="AY196" s="221" t="s">
        <v>137</v>
      </c>
      <c r="AZ196" s="295">
        <v>833</v>
      </c>
      <c r="BA196" s="221">
        <v>21</v>
      </c>
      <c r="BB196" s="221">
        <v>30</v>
      </c>
      <c r="BC196" s="221">
        <v>29</v>
      </c>
      <c r="BD196" s="295"/>
      <c r="BE196" s="295"/>
      <c r="BF196" s="221">
        <f>I196+J196+K196</f>
        <v>280.60000000000002</v>
      </c>
      <c r="BG196" s="221">
        <v>0</v>
      </c>
      <c r="BH196" s="221">
        <v>0</v>
      </c>
      <c r="BI196" s="221">
        <v>0</v>
      </c>
      <c r="BJ196" s="221">
        <v>0</v>
      </c>
      <c r="BK196" s="225">
        <v>729.5</v>
      </c>
      <c r="BL196" s="221">
        <v>884.9</v>
      </c>
      <c r="BM196" s="221">
        <v>7.55</v>
      </c>
    </row>
    <row r="197" spans="1:65" ht="9.9499999999999993" customHeight="1">
      <c r="A197" s="112">
        <v>60</v>
      </c>
      <c r="B197" s="112" t="s">
        <v>231</v>
      </c>
      <c r="C197" s="276">
        <v>9</v>
      </c>
      <c r="D197" s="204">
        <v>1966</v>
      </c>
      <c r="E197" s="204">
        <v>5</v>
      </c>
      <c r="F197" s="204">
        <v>4</v>
      </c>
      <c r="G197" s="204">
        <v>79</v>
      </c>
      <c r="H197" s="206">
        <v>0</v>
      </c>
      <c r="I197" s="225">
        <v>282</v>
      </c>
      <c r="J197" s="221">
        <v>0</v>
      </c>
      <c r="K197" s="221">
        <v>0</v>
      </c>
      <c r="L197" s="225">
        <v>692.1</v>
      </c>
      <c r="M197" s="221">
        <v>542.1</v>
      </c>
      <c r="N197" s="221">
        <v>0</v>
      </c>
      <c r="O197" s="221">
        <v>0</v>
      </c>
      <c r="P197" s="221">
        <v>175.2</v>
      </c>
      <c r="Q197" s="225">
        <v>3208.1</v>
      </c>
      <c r="R197" s="225">
        <v>29.2</v>
      </c>
      <c r="S197" s="218">
        <f t="shared" si="52"/>
        <v>3412.4999999999995</v>
      </c>
      <c r="T197" s="218">
        <f t="shared" si="53"/>
        <v>282</v>
      </c>
      <c r="U197" s="218">
        <f t="shared" si="54"/>
        <v>4211.3999999999996</v>
      </c>
      <c r="V197" s="221">
        <v>3180.5</v>
      </c>
      <c r="W197" s="221">
        <v>14910</v>
      </c>
      <c r="X197" s="221">
        <v>14</v>
      </c>
      <c r="Y197" s="221"/>
      <c r="Z197" s="327"/>
      <c r="AA197" s="307" t="s">
        <v>209</v>
      </c>
      <c r="AB197" s="221" t="s">
        <v>130</v>
      </c>
      <c r="AC197" s="221" t="s">
        <v>131</v>
      </c>
      <c r="AD197" s="307" t="s">
        <v>109</v>
      </c>
      <c r="AE197" s="225">
        <v>972</v>
      </c>
      <c r="AF197" s="221"/>
      <c r="AG197" s="221"/>
      <c r="AH197" s="221"/>
      <c r="AI197" s="221" t="s">
        <v>213</v>
      </c>
      <c r="AJ197" s="225" t="s">
        <v>133</v>
      </c>
      <c r="AK197" s="221" t="s">
        <v>214</v>
      </c>
      <c r="AL197" s="218" t="s">
        <v>158</v>
      </c>
      <c r="AM197" s="225">
        <v>3404</v>
      </c>
      <c r="AN197" s="225">
        <v>248</v>
      </c>
      <c r="AO197" s="225">
        <v>60</v>
      </c>
      <c r="AP197" s="225">
        <v>178</v>
      </c>
      <c r="AQ197" s="225">
        <v>0</v>
      </c>
      <c r="AR197" s="225">
        <v>1725</v>
      </c>
      <c r="AS197" s="225">
        <v>209</v>
      </c>
      <c r="AT197" s="225">
        <v>102</v>
      </c>
      <c r="AU197" s="221">
        <f>AT197+AS197+AR197+AQ197+AP197+AO197+AN197</f>
        <v>2522</v>
      </c>
      <c r="AV197" s="221">
        <v>158</v>
      </c>
      <c r="AW197" s="221" t="s">
        <v>136</v>
      </c>
      <c r="AX197" s="303" t="s">
        <v>176</v>
      </c>
      <c r="AY197" s="221" t="s">
        <v>137</v>
      </c>
      <c r="AZ197" s="295">
        <v>1164</v>
      </c>
      <c r="BA197" s="221">
        <v>19</v>
      </c>
      <c r="BB197" s="221">
        <v>30</v>
      </c>
      <c r="BC197" s="221">
        <v>27</v>
      </c>
      <c r="BD197" s="295"/>
      <c r="BE197" s="295"/>
      <c r="BF197" s="221">
        <f>I197+J197+K197</f>
        <v>282</v>
      </c>
      <c r="BG197" s="221">
        <v>0</v>
      </c>
      <c r="BH197" s="221">
        <v>0</v>
      </c>
      <c r="BI197" s="221">
        <v>0</v>
      </c>
      <c r="BJ197" s="221">
        <v>0</v>
      </c>
      <c r="BK197" s="221">
        <v>542.1</v>
      </c>
      <c r="BL197" s="221">
        <v>0</v>
      </c>
      <c r="BM197" s="221">
        <v>8.8000000000000007</v>
      </c>
    </row>
    <row r="198" spans="1:65" ht="9.9499999999999993" customHeight="1">
      <c r="A198" s="112">
        <v>61</v>
      </c>
      <c r="B198" s="112" t="s">
        <v>231</v>
      </c>
      <c r="C198" s="276">
        <v>11</v>
      </c>
      <c r="D198" s="204">
        <v>1964</v>
      </c>
      <c r="E198" s="204">
        <v>5</v>
      </c>
      <c r="F198" s="204">
        <v>4</v>
      </c>
      <c r="G198" s="204">
        <v>64</v>
      </c>
      <c r="H198" s="206">
        <v>0</v>
      </c>
      <c r="I198" s="225">
        <v>263</v>
      </c>
      <c r="J198" s="221">
        <v>0</v>
      </c>
      <c r="K198" s="221">
        <v>0</v>
      </c>
      <c r="L198" s="225">
        <v>697.5</v>
      </c>
      <c r="M198" s="225">
        <v>0</v>
      </c>
      <c r="N198" s="221">
        <v>0</v>
      </c>
      <c r="O198" s="221">
        <v>697.5</v>
      </c>
      <c r="P198" s="221">
        <v>0</v>
      </c>
      <c r="Q198" s="225">
        <v>2522.1</v>
      </c>
      <c r="R198" s="225">
        <v>694.5</v>
      </c>
      <c r="S198" s="218">
        <f t="shared" si="52"/>
        <v>3914.1</v>
      </c>
      <c r="T198" s="218">
        <f t="shared" si="53"/>
        <v>263</v>
      </c>
      <c r="U198" s="218">
        <f t="shared" si="54"/>
        <v>4177.1000000000004</v>
      </c>
      <c r="V198" s="221">
        <v>2521.5</v>
      </c>
      <c r="W198" s="221">
        <v>15175</v>
      </c>
      <c r="X198" s="221">
        <v>14.5</v>
      </c>
      <c r="Y198" s="221"/>
      <c r="Z198" s="327"/>
      <c r="AA198" s="307" t="s">
        <v>209</v>
      </c>
      <c r="AB198" s="221" t="s">
        <v>130</v>
      </c>
      <c r="AC198" s="221" t="s">
        <v>131</v>
      </c>
      <c r="AD198" s="307" t="s">
        <v>109</v>
      </c>
      <c r="AE198" s="225">
        <v>972</v>
      </c>
      <c r="AF198" s="221"/>
      <c r="AG198" s="221"/>
      <c r="AH198" s="221"/>
      <c r="AI198" s="221" t="s">
        <v>213</v>
      </c>
      <c r="AJ198" s="225" t="s">
        <v>133</v>
      </c>
      <c r="AK198" s="221" t="s">
        <v>214</v>
      </c>
      <c r="AL198" s="218" t="s">
        <v>158</v>
      </c>
      <c r="AM198" s="225">
        <v>2677</v>
      </c>
      <c r="AN198" s="225">
        <v>246</v>
      </c>
      <c r="AO198" s="225">
        <v>60</v>
      </c>
      <c r="AP198" s="225">
        <v>66</v>
      </c>
      <c r="AQ198" s="225">
        <v>0</v>
      </c>
      <c r="AR198" s="225">
        <v>1358</v>
      </c>
      <c r="AS198" s="225">
        <v>0</v>
      </c>
      <c r="AT198" s="225">
        <v>60</v>
      </c>
      <c r="AU198" s="221">
        <f>AT198+AS198+AR198+AQ198+AP198+AO198+AN198</f>
        <v>1790</v>
      </c>
      <c r="AV198" s="221">
        <v>133</v>
      </c>
      <c r="AW198" s="221" t="s">
        <v>136</v>
      </c>
      <c r="AX198" s="221" t="s">
        <v>131</v>
      </c>
      <c r="AY198" s="221" t="s">
        <v>137</v>
      </c>
      <c r="AZ198" s="295">
        <v>218</v>
      </c>
      <c r="BA198" s="221">
        <v>14</v>
      </c>
      <c r="BB198" s="221">
        <v>31</v>
      </c>
      <c r="BC198" s="221">
        <v>19</v>
      </c>
      <c r="BD198" s="295"/>
      <c r="BE198" s="295"/>
      <c r="BF198" s="221">
        <f>I198+J198+K198</f>
        <v>263</v>
      </c>
      <c r="BG198" s="221">
        <v>0</v>
      </c>
      <c r="BH198" s="221">
        <v>0</v>
      </c>
      <c r="BI198" s="221">
        <v>0</v>
      </c>
      <c r="BJ198" s="221">
        <v>0</v>
      </c>
      <c r="BK198" s="225">
        <v>697.5</v>
      </c>
      <c r="BL198" s="221">
        <v>0</v>
      </c>
      <c r="BM198" s="221">
        <v>8.8000000000000007</v>
      </c>
    </row>
    <row r="199" spans="1:65" ht="9.9499999999999993" customHeight="1">
      <c r="A199" s="112">
        <v>62</v>
      </c>
      <c r="B199" s="104" t="s">
        <v>200</v>
      </c>
      <c r="C199" s="276">
        <v>3</v>
      </c>
      <c r="D199" s="204">
        <v>1986</v>
      </c>
      <c r="E199" s="204">
        <v>5</v>
      </c>
      <c r="F199" s="204">
        <v>8</v>
      </c>
      <c r="G199" s="204">
        <v>116</v>
      </c>
      <c r="H199" s="206">
        <v>0</v>
      </c>
      <c r="I199" s="225">
        <v>587</v>
      </c>
      <c r="J199" s="221">
        <v>0</v>
      </c>
      <c r="K199" s="221">
        <v>0</v>
      </c>
      <c r="L199" s="225">
        <v>1446</v>
      </c>
      <c r="M199" s="225">
        <v>1446</v>
      </c>
      <c r="N199" s="221">
        <v>0</v>
      </c>
      <c r="O199" s="221">
        <v>0</v>
      </c>
      <c r="P199" s="221">
        <v>0</v>
      </c>
      <c r="Q199" s="225">
        <v>5346.2</v>
      </c>
      <c r="R199" s="225">
        <v>280.39999999999998</v>
      </c>
      <c r="S199" s="218">
        <f t="shared" si="52"/>
        <v>5626.5999999999995</v>
      </c>
      <c r="T199" s="218">
        <f t="shared" si="53"/>
        <v>587</v>
      </c>
      <c r="U199" s="218">
        <f t="shared" si="54"/>
        <v>7659.5999999999995</v>
      </c>
      <c r="V199" s="221">
        <v>5608.8</v>
      </c>
      <c r="W199" s="221">
        <v>35549</v>
      </c>
      <c r="X199" s="221">
        <v>13.9</v>
      </c>
      <c r="Y199" s="221"/>
      <c r="Z199" s="327"/>
      <c r="AA199" s="307" t="s">
        <v>209</v>
      </c>
      <c r="AB199" s="221" t="s">
        <v>130</v>
      </c>
      <c r="AC199" s="221" t="s">
        <v>131</v>
      </c>
      <c r="AD199" s="307" t="s">
        <v>109</v>
      </c>
      <c r="AE199" s="225">
        <v>1997</v>
      </c>
      <c r="AF199" s="221"/>
      <c r="AG199" s="221"/>
      <c r="AH199" s="221"/>
      <c r="AI199" s="221" t="s">
        <v>213</v>
      </c>
      <c r="AJ199" s="225" t="s">
        <v>133</v>
      </c>
      <c r="AK199" s="221" t="s">
        <v>214</v>
      </c>
      <c r="AL199" s="221" t="s">
        <v>135</v>
      </c>
      <c r="AM199" s="225">
        <v>6288</v>
      </c>
      <c r="AN199" s="225">
        <v>850</v>
      </c>
      <c r="AO199" s="225">
        <v>285</v>
      </c>
      <c r="AP199" s="225">
        <v>350</v>
      </c>
      <c r="AQ199" s="225">
        <v>0</v>
      </c>
      <c r="AR199" s="225">
        <v>3097</v>
      </c>
      <c r="AS199" s="225">
        <v>403</v>
      </c>
      <c r="AT199" s="225">
        <v>530</v>
      </c>
      <c r="AU199" s="221">
        <f>AT199+AS199+AR199+AQ199+AP199+AO199+AN199</f>
        <v>5515</v>
      </c>
      <c r="AV199" s="221">
        <v>221</v>
      </c>
      <c r="AW199" s="221" t="s">
        <v>136</v>
      </c>
      <c r="AX199" s="221" t="s">
        <v>131</v>
      </c>
      <c r="AY199" s="221" t="s">
        <v>137</v>
      </c>
      <c r="AZ199" s="295">
        <v>802</v>
      </c>
      <c r="BA199" s="221">
        <v>39</v>
      </c>
      <c r="BB199" s="221">
        <v>61</v>
      </c>
      <c r="BC199" s="221">
        <v>17</v>
      </c>
      <c r="BD199" s="295"/>
      <c r="BE199" s="295"/>
      <c r="BF199" s="221">
        <f>I199+J199+K199</f>
        <v>587</v>
      </c>
      <c r="BG199" s="221">
        <v>0</v>
      </c>
      <c r="BH199" s="221">
        <v>0</v>
      </c>
      <c r="BI199" s="221">
        <v>0</v>
      </c>
      <c r="BJ199" s="221">
        <v>0</v>
      </c>
      <c r="BK199" s="225">
        <v>1446</v>
      </c>
      <c r="BL199" s="221">
        <v>0</v>
      </c>
      <c r="BM199" s="221">
        <v>24.64</v>
      </c>
    </row>
    <row r="200" spans="1:65" ht="9.9499999999999993" customHeight="1">
      <c r="A200" s="112">
        <v>63</v>
      </c>
      <c r="B200" s="104" t="s">
        <v>200</v>
      </c>
      <c r="C200" s="276">
        <v>5</v>
      </c>
      <c r="D200" s="204">
        <v>1987</v>
      </c>
      <c r="E200" s="204">
        <v>5</v>
      </c>
      <c r="F200" s="204">
        <v>9</v>
      </c>
      <c r="G200" s="204">
        <v>115</v>
      </c>
      <c r="H200" s="206">
        <v>0</v>
      </c>
      <c r="I200" s="225">
        <v>817.4</v>
      </c>
      <c r="J200" s="221">
        <v>0</v>
      </c>
      <c r="K200" s="221">
        <v>0</v>
      </c>
      <c r="L200" s="225">
        <v>1677.2</v>
      </c>
      <c r="M200" s="225">
        <v>1677.2</v>
      </c>
      <c r="N200" s="221">
        <v>0</v>
      </c>
      <c r="O200" s="221">
        <v>0</v>
      </c>
      <c r="P200" s="221">
        <v>0</v>
      </c>
      <c r="Q200" s="225">
        <v>6219.1</v>
      </c>
      <c r="R200" s="225">
        <v>0</v>
      </c>
      <c r="S200" s="218">
        <f t="shared" si="52"/>
        <v>6219.1</v>
      </c>
      <c r="T200" s="218">
        <f t="shared" si="53"/>
        <v>817.4</v>
      </c>
      <c r="U200" s="218">
        <f t="shared" si="54"/>
        <v>8713.7000000000007</v>
      </c>
      <c r="V200" s="221">
        <v>6225.3</v>
      </c>
      <c r="W200" s="221">
        <v>31459</v>
      </c>
      <c r="X200" s="221">
        <v>14.43</v>
      </c>
      <c r="Y200" s="221"/>
      <c r="Z200" s="327"/>
      <c r="AA200" s="307" t="s">
        <v>209</v>
      </c>
      <c r="AB200" s="221" t="s">
        <v>130</v>
      </c>
      <c r="AC200" s="221" t="s">
        <v>131</v>
      </c>
      <c r="AD200" s="307" t="s">
        <v>109</v>
      </c>
      <c r="AE200" s="225">
        <v>2078</v>
      </c>
      <c r="AF200" s="221"/>
      <c r="AG200" s="221"/>
      <c r="AH200" s="221"/>
      <c r="AI200" s="221" t="s">
        <v>213</v>
      </c>
      <c r="AJ200" s="225" t="s">
        <v>133</v>
      </c>
      <c r="AK200" s="221" t="s">
        <v>214</v>
      </c>
      <c r="AL200" s="221" t="s">
        <v>135</v>
      </c>
      <c r="AM200" s="225">
        <v>5966</v>
      </c>
      <c r="AN200" s="225">
        <v>400</v>
      </c>
      <c r="AO200" s="225">
        <v>276</v>
      </c>
      <c r="AP200" s="225">
        <v>240</v>
      </c>
      <c r="AQ200" s="225">
        <v>867</v>
      </c>
      <c r="AR200" s="225">
        <v>2973</v>
      </c>
      <c r="AS200" s="225">
        <v>390</v>
      </c>
      <c r="AT200" s="225">
        <v>180</v>
      </c>
      <c r="AU200" s="221">
        <f>AT200+AS200+AR200+AQ200+AP200+AO200+AN200</f>
        <v>5326</v>
      </c>
      <c r="AV200" s="221">
        <v>294</v>
      </c>
      <c r="AW200" s="221" t="s">
        <v>136</v>
      </c>
      <c r="AX200" s="303" t="s">
        <v>176</v>
      </c>
      <c r="AY200" s="221" t="s">
        <v>137</v>
      </c>
      <c r="AZ200" s="295">
        <v>1789</v>
      </c>
      <c r="BA200" s="221">
        <v>21</v>
      </c>
      <c r="BB200" s="221">
        <v>42</v>
      </c>
      <c r="BC200" s="221">
        <v>35</v>
      </c>
      <c r="BD200" s="295">
        <v>17</v>
      </c>
      <c r="BE200" s="295"/>
      <c r="BF200" s="221">
        <f>I200+J200+K200</f>
        <v>817.4</v>
      </c>
      <c r="BG200" s="221">
        <v>0</v>
      </c>
      <c r="BH200" s="221">
        <v>0</v>
      </c>
      <c r="BI200" s="221">
        <v>0</v>
      </c>
      <c r="BJ200" s="221">
        <v>0</v>
      </c>
      <c r="BK200" s="225">
        <v>1677.2</v>
      </c>
      <c r="BL200" s="221">
        <v>0</v>
      </c>
      <c r="BM200" s="221">
        <v>7.82</v>
      </c>
    </row>
    <row r="201" spans="1:65" ht="9.9499999999999993" customHeight="1">
      <c r="A201" s="112">
        <v>64</v>
      </c>
      <c r="B201" s="104" t="s">
        <v>200</v>
      </c>
      <c r="C201" s="276">
        <v>10</v>
      </c>
      <c r="D201" s="204">
        <v>1983</v>
      </c>
      <c r="E201" s="204">
        <v>5</v>
      </c>
      <c r="F201" s="204">
        <v>9</v>
      </c>
      <c r="G201" s="204">
        <v>125</v>
      </c>
      <c r="H201" s="206">
        <v>0</v>
      </c>
      <c r="I201" s="225">
        <v>671</v>
      </c>
      <c r="J201" s="221">
        <v>0</v>
      </c>
      <c r="K201" s="221">
        <v>0</v>
      </c>
      <c r="L201" s="225">
        <v>1769.3</v>
      </c>
      <c r="M201" s="225">
        <v>1769.3</v>
      </c>
      <c r="N201" s="221">
        <v>0</v>
      </c>
      <c r="O201" s="221">
        <v>0</v>
      </c>
      <c r="P201" s="221">
        <v>0</v>
      </c>
      <c r="Q201" s="225">
        <v>6044.8</v>
      </c>
      <c r="R201" s="225">
        <v>0</v>
      </c>
      <c r="S201" s="218">
        <f t="shared" si="52"/>
        <v>6044.8</v>
      </c>
      <c r="T201" s="218">
        <f t="shared" si="53"/>
        <v>671</v>
      </c>
      <c r="U201" s="218">
        <f t="shared" si="54"/>
        <v>8485.1</v>
      </c>
      <c r="V201" s="221">
        <v>5971.6</v>
      </c>
      <c r="W201" s="221">
        <v>33050</v>
      </c>
      <c r="X201" s="221">
        <v>15.7</v>
      </c>
      <c r="Y201" s="221"/>
      <c r="Z201" s="327"/>
      <c r="AA201" s="307" t="s">
        <v>209</v>
      </c>
      <c r="AB201" s="221" t="s">
        <v>130</v>
      </c>
      <c r="AC201" s="221" t="s">
        <v>131</v>
      </c>
      <c r="AD201" s="307" t="s">
        <v>109</v>
      </c>
      <c r="AE201" s="225">
        <v>2106</v>
      </c>
      <c r="AF201" s="221"/>
      <c r="AG201" s="221"/>
      <c r="AH201" s="221"/>
      <c r="AI201" s="221" t="s">
        <v>213</v>
      </c>
      <c r="AJ201" s="225" t="s">
        <v>133</v>
      </c>
      <c r="AK201" s="221" t="s">
        <v>214</v>
      </c>
      <c r="AL201" s="221" t="s">
        <v>135</v>
      </c>
      <c r="AM201" s="225">
        <v>6740</v>
      </c>
      <c r="AN201" s="225">
        <v>283</v>
      </c>
      <c r="AO201" s="225">
        <v>80</v>
      </c>
      <c r="AP201" s="225">
        <v>211</v>
      </c>
      <c r="AQ201" s="225">
        <v>0</v>
      </c>
      <c r="AR201" s="225">
        <v>3016</v>
      </c>
      <c r="AS201" s="225">
        <v>320</v>
      </c>
      <c r="AT201" s="225">
        <v>240</v>
      </c>
      <c r="AU201" s="322">
        <f>AT201+AS201+AR201+AQ201+AP201+AO201+AN201</f>
        <v>4150</v>
      </c>
      <c r="AV201" s="221">
        <v>269</v>
      </c>
      <c r="AW201" s="221" t="s">
        <v>136</v>
      </c>
      <c r="AX201" s="221" t="s">
        <v>131</v>
      </c>
      <c r="AY201" s="221" t="s">
        <v>137</v>
      </c>
      <c r="AZ201" s="295">
        <v>1381</v>
      </c>
      <c r="BA201" s="221">
        <v>30</v>
      </c>
      <c r="BB201" s="221">
        <v>47</v>
      </c>
      <c r="BC201" s="221">
        <v>37</v>
      </c>
      <c r="BD201" s="295">
        <v>9</v>
      </c>
      <c r="BE201" s="295"/>
      <c r="BF201" s="221">
        <f>I201+J201+K201</f>
        <v>671</v>
      </c>
      <c r="BG201" s="221">
        <v>0</v>
      </c>
      <c r="BH201" s="221">
        <v>0</v>
      </c>
      <c r="BI201" s="221">
        <v>0</v>
      </c>
      <c r="BJ201" s="221">
        <v>0</v>
      </c>
      <c r="BK201" s="225">
        <v>1769.3</v>
      </c>
      <c r="BL201" s="221">
        <v>0</v>
      </c>
      <c r="BM201" s="221">
        <v>17.82</v>
      </c>
    </row>
    <row r="202" spans="1:65" ht="9.9499999999999993" customHeight="1">
      <c r="A202" s="112">
        <v>65</v>
      </c>
      <c r="B202" s="104" t="s">
        <v>200</v>
      </c>
      <c r="C202" s="276" t="s">
        <v>232</v>
      </c>
      <c r="D202" s="204">
        <v>1978</v>
      </c>
      <c r="E202" s="204">
        <v>5</v>
      </c>
      <c r="F202" s="204">
        <v>1</v>
      </c>
      <c r="G202" s="204">
        <v>55</v>
      </c>
      <c r="H202" s="206">
        <v>0</v>
      </c>
      <c r="I202" s="225">
        <v>144.4</v>
      </c>
      <c r="J202" s="221">
        <v>209.9</v>
      </c>
      <c r="K202" s="221">
        <v>0</v>
      </c>
      <c r="L202" s="225" t="s">
        <v>233</v>
      </c>
      <c r="M202" s="225" t="s">
        <v>233</v>
      </c>
      <c r="N202" s="221">
        <v>0</v>
      </c>
      <c r="O202" s="221">
        <v>0</v>
      </c>
      <c r="P202" s="221">
        <v>0</v>
      </c>
      <c r="Q202" s="225">
        <v>2085.71</v>
      </c>
      <c r="R202" s="225">
        <v>0</v>
      </c>
      <c r="S202" s="218">
        <f t="shared" si="52"/>
        <v>2085.71</v>
      </c>
      <c r="T202" s="218">
        <f t="shared" si="53"/>
        <v>354.3</v>
      </c>
      <c r="U202" s="218">
        <f t="shared" si="54"/>
        <v>2440.0100000000002</v>
      </c>
      <c r="V202" s="221">
        <v>2090.14</v>
      </c>
      <c r="W202" s="221">
        <v>9558</v>
      </c>
      <c r="X202" s="221">
        <v>15.7</v>
      </c>
      <c r="Y202" s="221"/>
      <c r="Z202" s="327"/>
      <c r="AA202" s="307" t="s">
        <v>209</v>
      </c>
      <c r="AB202" s="221" t="s">
        <v>130</v>
      </c>
      <c r="AC202" s="221" t="s">
        <v>131</v>
      </c>
      <c r="AD202" s="307" t="s">
        <v>109</v>
      </c>
      <c r="AE202" s="225">
        <v>739</v>
      </c>
      <c r="AF202" s="221"/>
      <c r="AG202" s="221"/>
      <c r="AH202" s="221"/>
      <c r="AI202" s="221" t="s">
        <v>226</v>
      </c>
      <c r="AJ202" s="225" t="s">
        <v>133</v>
      </c>
      <c r="AK202" s="221" t="s">
        <v>214</v>
      </c>
      <c r="AL202" s="221" t="s">
        <v>135</v>
      </c>
      <c r="AM202" s="225">
        <v>2747</v>
      </c>
      <c r="AN202" s="225">
        <v>183</v>
      </c>
      <c r="AO202" s="225">
        <v>50</v>
      </c>
      <c r="AP202" s="225">
        <v>105</v>
      </c>
      <c r="AQ202" s="225">
        <v>0</v>
      </c>
      <c r="AR202" s="225">
        <v>1686</v>
      </c>
      <c r="AS202" s="225">
        <v>0</v>
      </c>
      <c r="AT202" s="225">
        <v>86</v>
      </c>
      <c r="AU202" s="225">
        <f>AT202+AS202+AR202+AQ202+AP202+AO202+AN202</f>
        <v>2110</v>
      </c>
      <c r="AV202" s="221">
        <v>99</v>
      </c>
      <c r="AW202" s="221" t="s">
        <v>136</v>
      </c>
      <c r="AX202" s="221" t="s">
        <v>131</v>
      </c>
      <c r="AY202" s="221" t="s">
        <v>137</v>
      </c>
      <c r="AZ202" s="295">
        <v>1510</v>
      </c>
      <c r="BA202" s="221">
        <v>19</v>
      </c>
      <c r="BB202" s="221">
        <v>9</v>
      </c>
      <c r="BC202" s="221">
        <v>4</v>
      </c>
      <c r="BD202" s="295">
        <v>8</v>
      </c>
      <c r="BE202" s="295"/>
      <c r="BF202" s="221">
        <f>I202+J202+K202</f>
        <v>354.3</v>
      </c>
      <c r="BG202" s="221">
        <v>0</v>
      </c>
      <c r="BH202" s="221">
        <v>0</v>
      </c>
      <c r="BI202" s="221">
        <v>0</v>
      </c>
      <c r="BJ202" s="221">
        <v>0</v>
      </c>
      <c r="BK202" s="225" t="s">
        <v>233</v>
      </c>
      <c r="BL202" s="221">
        <v>0</v>
      </c>
      <c r="BM202" s="221">
        <v>2.6</v>
      </c>
    </row>
    <row r="203" spans="1:65" ht="9.9499999999999993" customHeight="1">
      <c r="A203" s="112">
        <v>66</v>
      </c>
      <c r="B203" s="112" t="s">
        <v>234</v>
      </c>
      <c r="C203" s="276">
        <v>9</v>
      </c>
      <c r="D203" s="204">
        <v>1981</v>
      </c>
      <c r="E203" s="204">
        <v>2</v>
      </c>
      <c r="F203" s="204">
        <v>2</v>
      </c>
      <c r="G203" s="204">
        <v>16</v>
      </c>
      <c r="H203" s="206">
        <v>0</v>
      </c>
      <c r="I203" s="225">
        <v>52.4</v>
      </c>
      <c r="J203" s="221">
        <v>0</v>
      </c>
      <c r="K203" s="221">
        <v>0</v>
      </c>
      <c r="L203" s="225">
        <v>0</v>
      </c>
      <c r="M203" s="221">
        <v>0</v>
      </c>
      <c r="N203" s="221">
        <v>0</v>
      </c>
      <c r="O203" s="221">
        <v>0</v>
      </c>
      <c r="P203" s="221">
        <v>0</v>
      </c>
      <c r="Q203" s="225">
        <v>717.2</v>
      </c>
      <c r="R203" s="225">
        <v>0</v>
      </c>
      <c r="S203" s="218">
        <f t="shared" ref="S203:S208" si="55">SUM(O203:R203)</f>
        <v>717.2</v>
      </c>
      <c r="T203" s="218">
        <f t="shared" ref="T203:T208" si="56">SUM(I203:K203)</f>
        <v>52.4</v>
      </c>
      <c r="U203" s="218">
        <f t="shared" ref="U203:U208" si="57">SUM(I203:L203)+Q203+R203</f>
        <v>769.6</v>
      </c>
      <c r="V203" s="221">
        <v>714.2</v>
      </c>
      <c r="W203" s="221">
        <v>3329</v>
      </c>
      <c r="X203" s="221">
        <v>6.7</v>
      </c>
      <c r="Y203" s="221"/>
      <c r="Z203" s="327"/>
      <c r="AA203" s="307" t="s">
        <v>209</v>
      </c>
      <c r="AB203" s="221" t="s">
        <v>130</v>
      </c>
      <c r="AC203" s="221" t="s">
        <v>131</v>
      </c>
      <c r="AD203" s="307" t="s">
        <v>109</v>
      </c>
      <c r="AE203" s="225"/>
      <c r="AF203" s="221">
        <v>643</v>
      </c>
      <c r="AG203" s="221"/>
      <c r="AH203" s="221"/>
      <c r="AI203" s="221" t="s">
        <v>213</v>
      </c>
      <c r="AJ203" s="225" t="s">
        <v>133</v>
      </c>
      <c r="AK203" s="221" t="s">
        <v>157</v>
      </c>
      <c r="AL203" s="225" t="s">
        <v>159</v>
      </c>
      <c r="AM203" s="225">
        <v>0</v>
      </c>
      <c r="AN203" s="225">
        <v>135</v>
      </c>
      <c r="AO203" s="225">
        <v>6</v>
      </c>
      <c r="AP203" s="225">
        <v>101</v>
      </c>
      <c r="AQ203" s="225">
        <v>0</v>
      </c>
      <c r="AR203" s="225">
        <v>1021</v>
      </c>
      <c r="AS203" s="225">
        <v>16</v>
      </c>
      <c r="AT203" s="225">
        <v>24</v>
      </c>
      <c r="AU203" s="221">
        <f>AT203+AS203+AR203+AQ203+AP203+AO203+AN203</f>
        <v>1303</v>
      </c>
      <c r="AV203" s="221">
        <v>39</v>
      </c>
      <c r="AW203" s="221" t="s">
        <v>136</v>
      </c>
      <c r="AX203" s="221" t="s">
        <v>131</v>
      </c>
      <c r="AY203" s="221" t="s">
        <v>137</v>
      </c>
      <c r="AZ203" s="295">
        <v>583</v>
      </c>
      <c r="BA203" s="221">
        <v>2</v>
      </c>
      <c r="BB203" s="221">
        <v>8</v>
      </c>
      <c r="BC203" s="221">
        <v>6</v>
      </c>
      <c r="BD203" s="295"/>
      <c r="BE203" s="295"/>
      <c r="BF203" s="221">
        <f>I203+J203+K203</f>
        <v>52.4</v>
      </c>
      <c r="BG203" s="221">
        <v>0</v>
      </c>
      <c r="BH203" s="221">
        <v>0</v>
      </c>
      <c r="BI203" s="221">
        <v>0</v>
      </c>
      <c r="BJ203" s="221">
        <v>0</v>
      </c>
      <c r="BK203" s="221">
        <v>0</v>
      </c>
      <c r="BL203" s="221">
        <v>496.9</v>
      </c>
      <c r="BM203" s="221">
        <v>0</v>
      </c>
    </row>
    <row r="204" spans="1:65" ht="9.9499999999999993" customHeight="1">
      <c r="A204" s="112">
        <v>67</v>
      </c>
      <c r="B204" s="112" t="s">
        <v>234</v>
      </c>
      <c r="C204" s="276">
        <v>10</v>
      </c>
      <c r="D204" s="204">
        <v>1985</v>
      </c>
      <c r="E204" s="204">
        <v>5</v>
      </c>
      <c r="F204" s="204">
        <v>6</v>
      </c>
      <c r="G204" s="204">
        <v>89</v>
      </c>
      <c r="H204" s="206">
        <v>0</v>
      </c>
      <c r="I204" s="225">
        <v>510.7</v>
      </c>
      <c r="J204" s="221">
        <v>0</v>
      </c>
      <c r="K204" s="221">
        <v>0</v>
      </c>
      <c r="L204" s="225">
        <v>1200</v>
      </c>
      <c r="M204" s="225">
        <v>1200</v>
      </c>
      <c r="N204" s="221">
        <v>0</v>
      </c>
      <c r="O204" s="221">
        <v>0</v>
      </c>
      <c r="P204" s="221">
        <v>0</v>
      </c>
      <c r="Q204" s="225">
        <v>3965.2</v>
      </c>
      <c r="R204" s="225">
        <v>866.3</v>
      </c>
      <c r="S204" s="218">
        <f t="shared" si="55"/>
        <v>4831.5</v>
      </c>
      <c r="T204" s="218">
        <f t="shared" si="56"/>
        <v>510.7</v>
      </c>
      <c r="U204" s="218">
        <f t="shared" si="57"/>
        <v>6542.2</v>
      </c>
      <c r="V204" s="221">
        <v>3964.5</v>
      </c>
      <c r="W204" s="221">
        <v>18045</v>
      </c>
      <c r="X204" s="221">
        <v>14.8</v>
      </c>
      <c r="Y204" s="221"/>
      <c r="Z204" s="327"/>
      <c r="AA204" s="307" t="s">
        <v>209</v>
      </c>
      <c r="AB204" s="221" t="s">
        <v>130</v>
      </c>
      <c r="AC204" s="221" t="s">
        <v>131</v>
      </c>
      <c r="AD204" s="307" t="s">
        <v>109</v>
      </c>
      <c r="AE204" s="225">
        <v>1280</v>
      </c>
      <c r="AF204" s="221"/>
      <c r="AG204" s="221"/>
      <c r="AH204" s="221"/>
      <c r="AI204" s="221" t="s">
        <v>213</v>
      </c>
      <c r="AJ204" s="225" t="s">
        <v>133</v>
      </c>
      <c r="AK204" s="221" t="s">
        <v>214</v>
      </c>
      <c r="AL204" s="221" t="s">
        <v>135</v>
      </c>
      <c r="AM204" s="225">
        <v>5367</v>
      </c>
      <c r="AN204" s="225">
        <v>390</v>
      </c>
      <c r="AO204" s="225">
        <v>96</v>
      </c>
      <c r="AP204" s="225">
        <v>192.2</v>
      </c>
      <c r="AQ204" s="225">
        <v>923.16</v>
      </c>
      <c r="AR204" s="225">
        <v>2323.4</v>
      </c>
      <c r="AS204" s="225">
        <v>0</v>
      </c>
      <c r="AT204" s="225">
        <v>225</v>
      </c>
      <c r="AU204" s="221">
        <f>AN204+AO204+AP204+AQ204+AR204+AS204+AT204</f>
        <v>4149.76</v>
      </c>
      <c r="AV204" s="221">
        <v>191</v>
      </c>
      <c r="AW204" s="221" t="s">
        <v>136</v>
      </c>
      <c r="AX204" s="303" t="s">
        <v>176</v>
      </c>
      <c r="AY204" s="221" t="s">
        <v>137</v>
      </c>
      <c r="AZ204" s="295">
        <v>1896</v>
      </c>
      <c r="BA204" s="221">
        <v>30</v>
      </c>
      <c r="BB204" s="221">
        <v>35</v>
      </c>
      <c r="BC204" s="221">
        <v>24</v>
      </c>
      <c r="BD204" s="295"/>
      <c r="BE204" s="295"/>
      <c r="BF204" s="221">
        <f>I204+J204+K204</f>
        <v>510.7</v>
      </c>
      <c r="BG204" s="295">
        <v>0</v>
      </c>
      <c r="BH204" s="221">
        <v>0</v>
      </c>
      <c r="BI204" s="221">
        <v>0</v>
      </c>
      <c r="BJ204" s="221">
        <v>0</v>
      </c>
      <c r="BK204" s="225">
        <v>1200</v>
      </c>
      <c r="BL204" s="221">
        <v>0</v>
      </c>
      <c r="BM204" s="221">
        <v>15.93</v>
      </c>
    </row>
    <row r="205" spans="1:65" ht="9.9499999999999993" customHeight="1">
      <c r="A205" s="112">
        <v>68</v>
      </c>
      <c r="B205" s="112" t="s">
        <v>234</v>
      </c>
      <c r="C205" s="276">
        <v>12</v>
      </c>
      <c r="D205" s="204">
        <v>1985</v>
      </c>
      <c r="E205" s="204">
        <v>5</v>
      </c>
      <c r="F205" s="204">
        <v>8</v>
      </c>
      <c r="G205" s="204">
        <v>96</v>
      </c>
      <c r="H205" s="206">
        <v>0</v>
      </c>
      <c r="I205" s="225">
        <v>887.6</v>
      </c>
      <c r="J205" s="221">
        <v>0</v>
      </c>
      <c r="K205" s="221">
        <v>0</v>
      </c>
      <c r="L205" s="225">
        <v>1523.2</v>
      </c>
      <c r="M205" s="221">
        <v>1523.2</v>
      </c>
      <c r="N205" s="221">
        <v>0</v>
      </c>
      <c r="O205" s="221">
        <v>0</v>
      </c>
      <c r="P205" s="221">
        <v>0</v>
      </c>
      <c r="Q205" s="225">
        <v>5163.8999999999996</v>
      </c>
      <c r="R205" s="225">
        <v>780.96</v>
      </c>
      <c r="S205" s="218">
        <f t="shared" si="55"/>
        <v>5944.86</v>
      </c>
      <c r="T205" s="218">
        <f t="shared" si="56"/>
        <v>887.6</v>
      </c>
      <c r="U205" s="218">
        <f t="shared" si="57"/>
        <v>8355.66</v>
      </c>
      <c r="V205" s="221">
        <v>5166.8</v>
      </c>
      <c r="W205" s="221">
        <v>32766</v>
      </c>
      <c r="X205" s="221">
        <v>15.1</v>
      </c>
      <c r="Y205" s="221"/>
      <c r="Z205" s="327"/>
      <c r="AA205" s="307" t="s">
        <v>209</v>
      </c>
      <c r="AB205" s="221" t="s">
        <v>130</v>
      </c>
      <c r="AC205" s="221" t="s">
        <v>131</v>
      </c>
      <c r="AD205" s="307" t="s">
        <v>109</v>
      </c>
      <c r="AE205" s="225">
        <v>1715</v>
      </c>
      <c r="AF205" s="221"/>
      <c r="AG205" s="221"/>
      <c r="AH205" s="221"/>
      <c r="AI205" s="221" t="s">
        <v>213</v>
      </c>
      <c r="AJ205" s="314"/>
      <c r="AK205" s="221" t="s">
        <v>214</v>
      </c>
      <c r="AL205" s="218" t="s">
        <v>135</v>
      </c>
      <c r="AM205" s="225">
        <v>5536</v>
      </c>
      <c r="AN205" s="225">
        <v>653</v>
      </c>
      <c r="AO205" s="225">
        <v>673</v>
      </c>
      <c r="AP205" s="225">
        <v>210</v>
      </c>
      <c r="AQ205" s="225">
        <v>0</v>
      </c>
      <c r="AR205" s="225">
        <v>1500</v>
      </c>
      <c r="AS205" s="225">
        <v>485</v>
      </c>
      <c r="AT205" s="225">
        <v>501</v>
      </c>
      <c r="AU205" s="225">
        <f>AN205+AO205+AP205+AS205+AT205+AR205</f>
        <v>4022</v>
      </c>
      <c r="AV205" s="221">
        <v>227</v>
      </c>
      <c r="AW205" s="221" t="s">
        <v>136</v>
      </c>
      <c r="AX205" s="303"/>
      <c r="AY205" s="221" t="s">
        <v>137</v>
      </c>
      <c r="AZ205" s="295">
        <v>1872</v>
      </c>
      <c r="BA205" s="221">
        <v>19</v>
      </c>
      <c r="BB205" s="221">
        <v>37</v>
      </c>
      <c r="BC205" s="221">
        <v>31</v>
      </c>
      <c r="BD205" s="295">
        <v>9</v>
      </c>
      <c r="BE205" s="295"/>
      <c r="BF205" s="221">
        <f>I205+J205+K205</f>
        <v>887.6</v>
      </c>
      <c r="BG205" s="295">
        <v>0</v>
      </c>
      <c r="BH205" s="221">
        <v>0</v>
      </c>
      <c r="BI205" s="221">
        <v>887.6</v>
      </c>
      <c r="BJ205" s="221">
        <v>0</v>
      </c>
      <c r="BK205" s="221">
        <v>1455.4</v>
      </c>
      <c r="BL205" s="221">
        <v>0</v>
      </c>
      <c r="BM205" s="221">
        <v>21.6</v>
      </c>
    </row>
    <row r="206" spans="1:65" ht="9.9499999999999993" customHeight="1">
      <c r="A206" s="112">
        <v>69</v>
      </c>
      <c r="B206" s="115" t="s">
        <v>234</v>
      </c>
      <c r="C206" s="276">
        <v>13</v>
      </c>
      <c r="D206" s="328">
        <v>1984</v>
      </c>
      <c r="E206" s="328">
        <v>3</v>
      </c>
      <c r="F206" s="328">
        <v>2</v>
      </c>
      <c r="G206" s="328">
        <v>17</v>
      </c>
      <c r="H206" s="206">
        <v>0</v>
      </c>
      <c r="I206" s="225">
        <v>106.3</v>
      </c>
      <c r="J206" s="221">
        <v>0</v>
      </c>
      <c r="K206" s="221">
        <v>0</v>
      </c>
      <c r="L206" s="225">
        <v>0</v>
      </c>
      <c r="M206" s="221">
        <v>0</v>
      </c>
      <c r="N206" s="221">
        <v>0</v>
      </c>
      <c r="O206" s="221">
        <v>0</v>
      </c>
      <c r="P206" s="221">
        <v>0</v>
      </c>
      <c r="Q206" s="225">
        <v>930</v>
      </c>
      <c r="R206" s="225">
        <v>65.599999999999994</v>
      </c>
      <c r="S206" s="218">
        <f t="shared" si="55"/>
        <v>995.6</v>
      </c>
      <c r="T206" s="218">
        <f t="shared" si="56"/>
        <v>106.3</v>
      </c>
      <c r="U206" s="218">
        <f t="shared" si="57"/>
        <v>1101.8999999999999</v>
      </c>
      <c r="V206" s="321">
        <v>931.6</v>
      </c>
      <c r="W206" s="321">
        <v>4363</v>
      </c>
      <c r="X206" s="321">
        <v>9</v>
      </c>
      <c r="Y206" s="321"/>
      <c r="Z206" s="327"/>
      <c r="AA206" s="307" t="s">
        <v>209</v>
      </c>
      <c r="AB206" s="221" t="s">
        <v>130</v>
      </c>
      <c r="AC206" s="221" t="s">
        <v>131</v>
      </c>
      <c r="AD206" s="307" t="s">
        <v>109</v>
      </c>
      <c r="AE206" s="225"/>
      <c r="AF206" s="221">
        <v>698</v>
      </c>
      <c r="AG206" s="221"/>
      <c r="AH206" s="221"/>
      <c r="AI206" s="321" t="s">
        <v>213</v>
      </c>
      <c r="AJ206" s="225" t="s">
        <v>133</v>
      </c>
      <c r="AK206" s="321" t="s">
        <v>215</v>
      </c>
      <c r="AL206" s="221" t="s">
        <v>158</v>
      </c>
      <c r="AM206" s="225">
        <v>1638</v>
      </c>
      <c r="AN206" s="225">
        <v>170</v>
      </c>
      <c r="AO206" s="225">
        <v>6</v>
      </c>
      <c r="AP206" s="225">
        <v>100</v>
      </c>
      <c r="AQ206" s="225">
        <v>0</v>
      </c>
      <c r="AR206" s="225">
        <v>839</v>
      </c>
      <c r="AS206" s="225">
        <v>30</v>
      </c>
      <c r="AT206" s="225">
        <v>9</v>
      </c>
      <c r="AU206" s="221">
        <f>AT206+AS206+AR206+AQ206+AP206+AO206+AN206</f>
        <v>1154</v>
      </c>
      <c r="AV206" s="321">
        <v>40</v>
      </c>
      <c r="AW206" s="221" t="s">
        <v>136</v>
      </c>
      <c r="AX206" s="303" t="s">
        <v>176</v>
      </c>
      <c r="AY206" s="221" t="s">
        <v>137</v>
      </c>
      <c r="AZ206" s="295">
        <v>504</v>
      </c>
      <c r="BA206" s="221">
        <v>3</v>
      </c>
      <c r="BB206" s="221">
        <v>8</v>
      </c>
      <c r="BC206" s="221">
        <v>6</v>
      </c>
      <c r="BD206" s="295"/>
      <c r="BE206" s="295"/>
      <c r="BF206" s="221">
        <f>I206+J206+K206</f>
        <v>106.3</v>
      </c>
      <c r="BG206" s="295">
        <v>0</v>
      </c>
      <c r="BH206" s="221">
        <v>0</v>
      </c>
      <c r="BI206" s="221">
        <v>0</v>
      </c>
      <c r="BJ206" s="221">
        <v>0</v>
      </c>
      <c r="BK206" s="221">
        <v>0</v>
      </c>
      <c r="BL206" s="221">
        <v>484.8</v>
      </c>
      <c r="BM206" s="221">
        <v>0</v>
      </c>
    </row>
    <row r="207" spans="1:65" ht="9.9499999999999993" customHeight="1">
      <c r="A207" s="112">
        <v>70</v>
      </c>
      <c r="B207" s="112" t="s">
        <v>234</v>
      </c>
      <c r="C207" s="276">
        <v>16</v>
      </c>
      <c r="D207" s="204">
        <v>1984</v>
      </c>
      <c r="E207" s="204">
        <v>5</v>
      </c>
      <c r="F207" s="204">
        <v>9</v>
      </c>
      <c r="G207" s="204">
        <v>114</v>
      </c>
      <c r="H207" s="206">
        <v>0</v>
      </c>
      <c r="I207" s="225">
        <v>634.1</v>
      </c>
      <c r="J207" s="221">
        <v>0</v>
      </c>
      <c r="K207" s="221">
        <v>0</v>
      </c>
      <c r="L207" s="225">
        <v>1281.7</v>
      </c>
      <c r="M207" s="225">
        <v>1281.7</v>
      </c>
      <c r="N207" s="221">
        <v>0</v>
      </c>
      <c r="O207" s="221">
        <v>0</v>
      </c>
      <c r="P207" s="221">
        <v>0</v>
      </c>
      <c r="Q207" s="225">
        <v>6017</v>
      </c>
      <c r="R207" s="225">
        <v>77.3</v>
      </c>
      <c r="S207" s="218">
        <f t="shared" si="55"/>
        <v>6094.3</v>
      </c>
      <c r="T207" s="218">
        <f t="shared" si="56"/>
        <v>634.1</v>
      </c>
      <c r="U207" s="218">
        <f t="shared" si="57"/>
        <v>8010.1</v>
      </c>
      <c r="V207" s="221">
        <v>6003.5</v>
      </c>
      <c r="W207" s="221">
        <v>31655</v>
      </c>
      <c r="X207" s="221">
        <v>14.8</v>
      </c>
      <c r="Y207" s="221"/>
      <c r="Z207" s="327"/>
      <c r="AA207" s="307" t="s">
        <v>209</v>
      </c>
      <c r="AB207" s="221" t="s">
        <v>130</v>
      </c>
      <c r="AC207" s="221" t="s">
        <v>131</v>
      </c>
      <c r="AD207" s="307" t="s">
        <v>109</v>
      </c>
      <c r="AE207" s="225">
        <v>1744</v>
      </c>
      <c r="AF207" s="221"/>
      <c r="AG207" s="221"/>
      <c r="AH207" s="221"/>
      <c r="AI207" s="221" t="s">
        <v>213</v>
      </c>
      <c r="AJ207" s="225" t="s">
        <v>133</v>
      </c>
      <c r="AK207" s="221" t="s">
        <v>214</v>
      </c>
      <c r="AL207" s="221" t="s">
        <v>135</v>
      </c>
      <c r="AM207" s="225">
        <v>6532</v>
      </c>
      <c r="AN207" s="225">
        <v>524</v>
      </c>
      <c r="AO207" s="225">
        <v>290</v>
      </c>
      <c r="AP207" s="225">
        <v>294</v>
      </c>
      <c r="AQ207" s="225">
        <v>210</v>
      </c>
      <c r="AR207" s="225">
        <v>2084</v>
      </c>
      <c r="AS207" s="225">
        <v>1093</v>
      </c>
      <c r="AT207" s="225">
        <v>326</v>
      </c>
      <c r="AU207" s="221">
        <f>AT207+AS207+AR207+AP207+AO207+AN207</f>
        <v>4611</v>
      </c>
      <c r="AV207" s="221">
        <v>293</v>
      </c>
      <c r="AW207" s="221" t="s">
        <v>136</v>
      </c>
      <c r="AX207" s="303" t="s">
        <v>176</v>
      </c>
      <c r="AY207" s="221" t="s">
        <v>137</v>
      </c>
      <c r="AZ207" s="295">
        <v>727</v>
      </c>
      <c r="BA207" s="221">
        <v>21</v>
      </c>
      <c r="BB207" s="221">
        <v>38</v>
      </c>
      <c r="BC207" s="221">
        <v>36</v>
      </c>
      <c r="BD207" s="295">
        <v>20</v>
      </c>
      <c r="BE207" s="295"/>
      <c r="BF207" s="221">
        <f>I207+J207+K207</f>
        <v>634.1</v>
      </c>
      <c r="BG207" s="221">
        <v>0</v>
      </c>
      <c r="BH207" s="221">
        <v>0</v>
      </c>
      <c r="BI207" s="221">
        <v>634.1</v>
      </c>
      <c r="BJ207" s="221">
        <v>0</v>
      </c>
      <c r="BK207" s="225">
        <v>1281.7</v>
      </c>
      <c r="BL207" s="221">
        <v>1916.7</v>
      </c>
      <c r="BM207" s="221">
        <v>25.94</v>
      </c>
    </row>
    <row r="208" spans="1:65" ht="9.9499999999999993" customHeight="1">
      <c r="A208" s="112">
        <v>71</v>
      </c>
      <c r="B208" s="113" t="s">
        <v>235</v>
      </c>
      <c r="C208" s="276">
        <v>6</v>
      </c>
      <c r="D208" s="203">
        <v>1962</v>
      </c>
      <c r="E208" s="203">
        <v>3</v>
      </c>
      <c r="F208" s="203">
        <v>2</v>
      </c>
      <c r="G208" s="203">
        <v>59</v>
      </c>
      <c r="H208" s="206">
        <v>0</v>
      </c>
      <c r="I208" s="225">
        <v>84.5</v>
      </c>
      <c r="J208" s="221">
        <v>0</v>
      </c>
      <c r="K208" s="221">
        <v>0</v>
      </c>
      <c r="L208" s="225">
        <v>461.7</v>
      </c>
      <c r="M208" s="225">
        <v>461.7</v>
      </c>
      <c r="N208" s="221">
        <v>0</v>
      </c>
      <c r="O208" s="221">
        <v>0</v>
      </c>
      <c r="P208" s="221">
        <v>0</v>
      </c>
      <c r="Q208" s="225">
        <v>1281.3</v>
      </c>
      <c r="R208" s="225">
        <v>13.3</v>
      </c>
      <c r="S208" s="218">
        <f t="shared" si="55"/>
        <v>1294.5999999999999</v>
      </c>
      <c r="T208" s="218">
        <f t="shared" si="56"/>
        <v>84.5</v>
      </c>
      <c r="U208" s="218">
        <f t="shared" si="57"/>
        <v>1840.8</v>
      </c>
      <c r="V208" s="218">
        <v>1281.3</v>
      </c>
      <c r="W208" s="218">
        <v>6421</v>
      </c>
      <c r="X208" s="218">
        <v>8.5</v>
      </c>
      <c r="Y208" s="218"/>
      <c r="Z208" s="327"/>
      <c r="AA208" s="307" t="s">
        <v>209</v>
      </c>
      <c r="AB208" s="221" t="s">
        <v>130</v>
      </c>
      <c r="AC208" s="221" t="s">
        <v>131</v>
      </c>
      <c r="AD208" s="307" t="s">
        <v>109</v>
      </c>
      <c r="AE208" s="225"/>
      <c r="AF208" s="221">
        <v>834</v>
      </c>
      <c r="AG208" s="221"/>
      <c r="AH208" s="221"/>
      <c r="AI208" s="218" t="s">
        <v>213</v>
      </c>
      <c r="AJ208" s="225" t="s">
        <v>133</v>
      </c>
      <c r="AK208" s="218" t="s">
        <v>215</v>
      </c>
      <c r="AL208" s="221" t="s">
        <v>135</v>
      </c>
      <c r="AM208" s="225">
        <v>1873</v>
      </c>
      <c r="AN208" s="225">
        <v>247</v>
      </c>
      <c r="AO208" s="225">
        <v>46</v>
      </c>
      <c r="AP208" s="225">
        <v>140</v>
      </c>
      <c r="AQ208" s="225">
        <v>0</v>
      </c>
      <c r="AR208" s="225">
        <v>322</v>
      </c>
      <c r="AS208" s="225">
        <v>1579</v>
      </c>
      <c r="AT208" s="225">
        <v>0</v>
      </c>
      <c r="AU208" s="221">
        <v>2334</v>
      </c>
      <c r="AV208" s="298">
        <v>67</v>
      </c>
      <c r="AW208" s="221" t="s">
        <v>136</v>
      </c>
      <c r="AX208" s="221" t="s">
        <v>131</v>
      </c>
      <c r="AY208" s="221" t="s">
        <v>137</v>
      </c>
      <c r="AZ208" s="295">
        <v>1179</v>
      </c>
      <c r="BA208" s="221">
        <v>31</v>
      </c>
      <c r="BB208" s="221">
        <v>9</v>
      </c>
      <c r="BC208" s="221"/>
      <c r="BD208" s="295"/>
      <c r="BE208" s="295"/>
      <c r="BF208" s="221">
        <f>I208+J208+K208</f>
        <v>84.5</v>
      </c>
      <c r="BG208" s="221">
        <v>0</v>
      </c>
      <c r="BH208" s="221">
        <v>0</v>
      </c>
      <c r="BI208" s="221">
        <v>0</v>
      </c>
      <c r="BJ208" s="221">
        <v>0</v>
      </c>
      <c r="BK208" s="225">
        <v>461.7</v>
      </c>
      <c r="BL208" s="221">
        <v>597.29999999999995</v>
      </c>
      <c r="BM208" s="221">
        <v>3.96</v>
      </c>
    </row>
    <row r="209" spans="1:65" ht="9.9499999999999993" customHeight="1">
      <c r="A209" s="112"/>
      <c r="B209" s="116" t="s">
        <v>236</v>
      </c>
      <c r="C209" s="280"/>
      <c r="D209" s="329"/>
      <c r="E209" s="329">
        <f>SUM(E138:E208)</f>
        <v>268</v>
      </c>
      <c r="F209" s="329">
        <f t="shared" ref="F209:L209" si="58">SUM(F138:F208)</f>
        <v>265</v>
      </c>
      <c r="G209" s="329">
        <f t="shared" si="58"/>
        <v>3908</v>
      </c>
      <c r="H209" s="329">
        <f t="shared" si="58"/>
        <v>0</v>
      </c>
      <c r="I209" s="330">
        <f t="shared" si="58"/>
        <v>17020.099999999999</v>
      </c>
      <c r="J209" s="330">
        <f t="shared" si="58"/>
        <v>1178.5</v>
      </c>
      <c r="K209" s="330">
        <f t="shared" si="58"/>
        <v>0</v>
      </c>
      <c r="L209" s="330">
        <f t="shared" si="58"/>
        <v>41987.099999999984</v>
      </c>
      <c r="M209" s="221"/>
      <c r="N209" s="225"/>
      <c r="O209" s="221"/>
      <c r="P209" s="221"/>
      <c r="Q209" s="314">
        <f>SUM(Q138:Q208)</f>
        <v>169483.40000000002</v>
      </c>
      <c r="R209" s="314">
        <f t="shared" ref="R209:W209" si="59">SUM(R138:R208)</f>
        <v>11639.459999999997</v>
      </c>
      <c r="S209" s="314">
        <f t="shared" si="59"/>
        <v>185375.16000000006</v>
      </c>
      <c r="T209" s="314">
        <f t="shared" si="59"/>
        <v>18198.599999999995</v>
      </c>
      <c r="U209" s="314">
        <f t="shared" si="59"/>
        <v>241308.56000000008</v>
      </c>
      <c r="V209" s="314">
        <f t="shared" si="59"/>
        <v>170927.14</v>
      </c>
      <c r="W209" s="314">
        <f t="shared" si="59"/>
        <v>875748</v>
      </c>
      <c r="X209" s="330"/>
      <c r="Y209" s="330"/>
      <c r="Z209" s="327"/>
      <c r="AA209" s="327"/>
      <c r="AB209" s="303"/>
      <c r="AC209" s="303"/>
      <c r="AD209" s="327"/>
      <c r="AE209" s="314">
        <f>SUM(AE138:AE208)</f>
        <v>40594</v>
      </c>
      <c r="AF209" s="303">
        <f>SUM(AF138:AF208)</f>
        <v>29697</v>
      </c>
      <c r="AG209" s="303"/>
      <c r="AH209" s="303">
        <f>SUM(AH138:AH208)</f>
        <v>2094</v>
      </c>
      <c r="AI209" s="314"/>
      <c r="AJ209" s="314"/>
      <c r="AK209" s="314"/>
      <c r="AL209" s="314"/>
      <c r="AM209" s="314">
        <f>SUM(AM138:AM208)</f>
        <v>198280</v>
      </c>
      <c r="AN209" s="314">
        <f>SUM(AN138:AN208)</f>
        <v>17667</v>
      </c>
      <c r="AO209" s="314">
        <f>SUM(AO138:AO168)</f>
        <v>1121.4000000000001</v>
      </c>
      <c r="AP209" s="314">
        <f>SUM(AP138:AP208)</f>
        <v>10743</v>
      </c>
      <c r="AQ209" s="314">
        <f>SUM(AQ138:AQ208)</f>
        <v>3644.16</v>
      </c>
      <c r="AR209" s="314">
        <f>SUM(AR138:AR208)</f>
        <v>94636.6</v>
      </c>
      <c r="AS209" s="314">
        <f t="shared" ref="AS209:AV209" si="60">SUM(AS138:AS208)</f>
        <v>8575.7000000000007</v>
      </c>
      <c r="AT209" s="314">
        <f t="shared" si="60"/>
        <v>6675.5</v>
      </c>
      <c r="AU209" s="314">
        <f t="shared" si="60"/>
        <v>147556.86000000002</v>
      </c>
      <c r="AV209" s="314">
        <f t="shared" si="60"/>
        <v>8330</v>
      </c>
      <c r="AW209" s="303"/>
      <c r="AX209" s="303"/>
      <c r="AY209" s="221"/>
      <c r="AZ209" s="314">
        <f t="shared" ref="AZ209" si="61">SUM(AZ138:AZ208)</f>
        <v>52525</v>
      </c>
      <c r="BA209" s="303">
        <f>SUM(BA138:BA208)</f>
        <v>1283</v>
      </c>
      <c r="BB209" s="303">
        <f>SUM(BB138:BB208)</f>
        <v>1576</v>
      </c>
      <c r="BC209" s="303">
        <f>SUM(BC138:BC208)</f>
        <v>967</v>
      </c>
      <c r="BD209" s="316">
        <f>SUM(BD138:BD208)</f>
        <v>132</v>
      </c>
      <c r="BE209" s="295"/>
      <c r="BF209" s="303">
        <f>I209+J209+K209</f>
        <v>18198.599999999999</v>
      </c>
      <c r="BG209" s="221">
        <v>0</v>
      </c>
      <c r="BH209" s="221">
        <v>0</v>
      </c>
      <c r="BI209" s="221">
        <v>0</v>
      </c>
      <c r="BJ209" s="221">
        <v>0</v>
      </c>
      <c r="BK209" s="303">
        <f>SUM(BK138:BK208)</f>
        <v>38501.5</v>
      </c>
      <c r="BL209" s="303">
        <f>SUM(BL138:BL208)</f>
        <v>28857.100000000013</v>
      </c>
      <c r="BM209" s="303">
        <f>SUM(BM138:BM208)</f>
        <v>572.24000000000012</v>
      </c>
    </row>
    <row r="210" spans="1:65" ht="9.9499999999999993" customHeight="1">
      <c r="A210" s="178"/>
      <c r="B210" s="178" t="s">
        <v>269</v>
      </c>
      <c r="C210" s="290"/>
      <c r="D210" s="317"/>
      <c r="E210" s="317"/>
      <c r="F210" s="317"/>
      <c r="G210" s="317"/>
      <c r="H210" s="317"/>
      <c r="I210" s="304"/>
      <c r="J210" s="304"/>
      <c r="K210" s="304"/>
      <c r="L210" s="304"/>
      <c r="M210" s="304"/>
      <c r="N210" s="304"/>
      <c r="O210" s="304"/>
      <c r="P210" s="304"/>
      <c r="Q210" s="304"/>
      <c r="R210" s="304"/>
      <c r="S210" s="304"/>
      <c r="T210" s="304"/>
      <c r="U210" s="304"/>
      <c r="V210" s="304"/>
      <c r="W210" s="304"/>
      <c r="X210" s="304"/>
      <c r="Y210" s="304"/>
      <c r="Z210" s="304"/>
      <c r="AA210" s="304"/>
      <c r="AB210" s="304"/>
      <c r="AC210" s="304"/>
      <c r="AD210" s="304"/>
      <c r="AE210" s="304"/>
      <c r="AF210" s="305"/>
      <c r="AG210" s="305"/>
      <c r="AH210" s="305"/>
      <c r="AI210" s="305"/>
      <c r="AJ210" s="305"/>
      <c r="AK210" s="305"/>
      <c r="AL210" s="305"/>
      <c r="AM210" s="305"/>
      <c r="AN210" s="305"/>
      <c r="AO210" s="305"/>
      <c r="AP210" s="305"/>
      <c r="AQ210" s="305"/>
      <c r="AR210" s="305"/>
      <c r="AS210" s="305"/>
      <c r="AT210" s="305"/>
      <c r="AU210" s="305"/>
      <c r="AV210" s="305"/>
      <c r="AW210" s="305"/>
      <c r="AX210" s="305"/>
      <c r="AY210" s="305"/>
      <c r="AZ210" s="305"/>
      <c r="BA210" s="305"/>
      <c r="BB210" s="305"/>
      <c r="BC210" s="305"/>
      <c r="BD210" s="305"/>
      <c r="BE210" s="305"/>
      <c r="BF210" s="305"/>
      <c r="BG210" s="305"/>
      <c r="BH210" s="305"/>
      <c r="BI210" s="305"/>
      <c r="BJ210" s="305"/>
      <c r="BK210" s="305"/>
      <c r="BL210" s="305"/>
      <c r="BM210" s="306"/>
    </row>
    <row r="211" spans="1:65" ht="9.9499999999999993" customHeight="1">
      <c r="A211" s="56">
        <v>1</v>
      </c>
      <c r="B211" s="119" t="s">
        <v>151</v>
      </c>
      <c r="C211" s="275">
        <v>9</v>
      </c>
      <c r="D211" s="331">
        <v>1968</v>
      </c>
      <c r="E211" s="331">
        <v>5</v>
      </c>
      <c r="F211" s="331">
        <v>4</v>
      </c>
      <c r="G211" s="331">
        <v>80</v>
      </c>
      <c r="H211" s="206">
        <v>0</v>
      </c>
      <c r="I211" s="225">
        <v>278.3</v>
      </c>
      <c r="J211" s="221">
        <v>0</v>
      </c>
      <c r="K211" s="221">
        <v>0</v>
      </c>
      <c r="L211" s="221">
        <v>861.4</v>
      </c>
      <c r="M211" s="221">
        <v>861.4</v>
      </c>
      <c r="N211" s="221">
        <v>0</v>
      </c>
      <c r="O211" s="221">
        <v>0</v>
      </c>
      <c r="P211" s="221">
        <v>0</v>
      </c>
      <c r="Q211" s="225">
        <v>3507.3</v>
      </c>
      <c r="R211" s="225">
        <v>0</v>
      </c>
      <c r="S211" s="218">
        <f t="shared" ref="S211" si="62">SUM(O211:R211)</f>
        <v>3507.3</v>
      </c>
      <c r="T211" s="218">
        <f t="shared" ref="T211" si="63">SUM(I211:K211)</f>
        <v>278.3</v>
      </c>
      <c r="U211" s="218">
        <f t="shared" ref="U211" si="64">SUM(I211:L211)+Q211+R211</f>
        <v>4647</v>
      </c>
      <c r="V211" s="325">
        <v>3511.9</v>
      </c>
      <c r="W211" s="325">
        <v>15075</v>
      </c>
      <c r="X211" s="330"/>
      <c r="Y211" s="330"/>
      <c r="Z211" s="327"/>
      <c r="AA211" s="307" t="s">
        <v>209</v>
      </c>
      <c r="AB211" s="221" t="s">
        <v>130</v>
      </c>
      <c r="AC211" s="221" t="s">
        <v>131</v>
      </c>
      <c r="AD211" s="307" t="s">
        <v>109</v>
      </c>
      <c r="AE211" s="225">
        <v>990.61</v>
      </c>
      <c r="AF211" s="303"/>
      <c r="AG211" s="303"/>
      <c r="AH211" s="303"/>
      <c r="AI211" s="218" t="s">
        <v>213</v>
      </c>
      <c r="AJ211" s="225" t="s">
        <v>133</v>
      </c>
      <c r="AK211" s="321" t="s">
        <v>237</v>
      </c>
      <c r="AL211" s="218" t="s">
        <v>158</v>
      </c>
      <c r="AM211" s="225">
        <v>2942</v>
      </c>
      <c r="AN211" s="225">
        <v>211</v>
      </c>
      <c r="AO211" s="225">
        <v>116</v>
      </c>
      <c r="AP211" s="225">
        <v>155</v>
      </c>
      <c r="AQ211" s="225">
        <v>0</v>
      </c>
      <c r="AR211" s="225">
        <v>1451</v>
      </c>
      <c r="AS211" s="225">
        <v>53</v>
      </c>
      <c r="AT211" s="225">
        <v>95</v>
      </c>
      <c r="AU211" s="325">
        <f>AT211+AS211+AR211+AQ211+AP211+AO211+AN211</f>
        <v>2081</v>
      </c>
      <c r="AV211" s="325">
        <v>147</v>
      </c>
      <c r="AW211" s="221" t="s">
        <v>136</v>
      </c>
      <c r="AX211" s="221" t="s">
        <v>131</v>
      </c>
      <c r="AY211" s="221" t="s">
        <v>137</v>
      </c>
      <c r="AZ211" s="295">
        <v>448</v>
      </c>
      <c r="BA211" s="221">
        <v>10</v>
      </c>
      <c r="BB211" s="221">
        <v>58</v>
      </c>
      <c r="BC211" s="221">
        <v>12</v>
      </c>
      <c r="BD211" s="295"/>
      <c r="BE211" s="295"/>
      <c r="BF211" s="221">
        <f>I211+J211+K211</f>
        <v>278.3</v>
      </c>
      <c r="BG211" s="221">
        <v>0</v>
      </c>
      <c r="BH211" s="221">
        <v>0</v>
      </c>
      <c r="BI211" s="221">
        <v>0</v>
      </c>
      <c r="BJ211" s="221">
        <v>0</v>
      </c>
      <c r="BK211" s="221">
        <v>861.4</v>
      </c>
      <c r="BL211" s="221">
        <v>0</v>
      </c>
      <c r="BM211" s="221">
        <v>26.2</v>
      </c>
    </row>
    <row r="212" spans="1:65" ht="9.9499999999999993" customHeight="1">
      <c r="A212" s="56">
        <v>2</v>
      </c>
      <c r="B212" s="120" t="s">
        <v>230</v>
      </c>
      <c r="C212" s="275">
        <v>16</v>
      </c>
      <c r="D212" s="206">
        <v>1967</v>
      </c>
      <c r="E212" s="206">
        <v>5</v>
      </c>
      <c r="F212" s="206">
        <v>4</v>
      </c>
      <c r="G212" s="206">
        <v>84</v>
      </c>
      <c r="H212" s="206">
        <v>0</v>
      </c>
      <c r="I212" s="225">
        <v>274</v>
      </c>
      <c r="J212" s="221">
        <v>0</v>
      </c>
      <c r="K212" s="221">
        <v>0</v>
      </c>
      <c r="L212" s="221">
        <v>868.4</v>
      </c>
      <c r="M212" s="221">
        <v>868.4</v>
      </c>
      <c r="N212" s="221">
        <v>0</v>
      </c>
      <c r="O212" s="221">
        <v>0</v>
      </c>
      <c r="P212" s="221">
        <v>0</v>
      </c>
      <c r="Q212" s="225">
        <v>3529.7</v>
      </c>
      <c r="R212" s="225">
        <v>0</v>
      </c>
      <c r="S212" s="218">
        <f t="shared" ref="S212" si="65">SUM(O212:R212)</f>
        <v>3529.7</v>
      </c>
      <c r="T212" s="218">
        <f t="shared" ref="T212" si="66">SUM(I212:K212)</f>
        <v>274</v>
      </c>
      <c r="U212" s="218">
        <f t="shared" ref="U212" si="67">SUM(I212:L212)+Q212+R212</f>
        <v>4672.1000000000004</v>
      </c>
      <c r="V212" s="225">
        <v>3534</v>
      </c>
      <c r="W212" s="225">
        <v>13176</v>
      </c>
      <c r="X212" s="314"/>
      <c r="Y212" s="314"/>
      <c r="Z212" s="327"/>
      <c r="AA212" s="307" t="s">
        <v>209</v>
      </c>
      <c r="AB212" s="221" t="s">
        <v>130</v>
      </c>
      <c r="AC212" s="221" t="s">
        <v>131</v>
      </c>
      <c r="AD212" s="307" t="s">
        <v>109</v>
      </c>
      <c r="AE212" s="225">
        <v>1010.1</v>
      </c>
      <c r="AF212" s="303"/>
      <c r="AG212" s="303"/>
      <c r="AH212" s="303"/>
      <c r="AI212" s="225" t="s">
        <v>238</v>
      </c>
      <c r="AJ212" s="225" t="s">
        <v>133</v>
      </c>
      <c r="AK212" s="321" t="s">
        <v>237</v>
      </c>
      <c r="AL212" s="218" t="s">
        <v>158</v>
      </c>
      <c r="AM212" s="225">
        <v>2372</v>
      </c>
      <c r="AN212" s="225">
        <v>257</v>
      </c>
      <c r="AO212" s="225">
        <v>67</v>
      </c>
      <c r="AP212" s="225">
        <v>274</v>
      </c>
      <c r="AQ212" s="225">
        <v>0</v>
      </c>
      <c r="AR212" s="225">
        <v>384</v>
      </c>
      <c r="AS212" s="225">
        <v>402</v>
      </c>
      <c r="AT212" s="225">
        <v>110</v>
      </c>
      <c r="AU212" s="225">
        <f>AT212+AS212+AR212+AQ212+AP212+AO212+AN212</f>
        <v>1494</v>
      </c>
      <c r="AV212" s="225">
        <v>150</v>
      </c>
      <c r="AW212" s="221" t="s">
        <v>136</v>
      </c>
      <c r="AX212" s="221" t="s">
        <v>131</v>
      </c>
      <c r="AY212" s="221" t="s">
        <v>137</v>
      </c>
      <c r="AZ212" s="295">
        <v>270</v>
      </c>
      <c r="BA212" s="221">
        <v>10</v>
      </c>
      <c r="BB212" s="221">
        <v>55</v>
      </c>
      <c r="BC212" s="221">
        <v>15</v>
      </c>
      <c r="BD212" s="295"/>
      <c r="BE212" s="295"/>
      <c r="BF212" s="221">
        <f>I212+J212+K212</f>
        <v>274</v>
      </c>
      <c r="BG212" s="221">
        <v>0</v>
      </c>
      <c r="BH212" s="221">
        <v>0</v>
      </c>
      <c r="BI212" s="221">
        <v>0</v>
      </c>
      <c r="BJ212" s="221">
        <v>0</v>
      </c>
      <c r="BK212" s="221">
        <v>868.4</v>
      </c>
      <c r="BL212" s="221">
        <v>0</v>
      </c>
      <c r="BM212" s="221">
        <v>8.35</v>
      </c>
    </row>
    <row r="213" spans="1:65" ht="9.9499999999999993" customHeight="1">
      <c r="A213" s="56"/>
      <c r="B213" s="116" t="s">
        <v>236</v>
      </c>
      <c r="C213" s="275"/>
      <c r="D213" s="326"/>
      <c r="E213" s="326"/>
      <c r="F213" s="326">
        <f>SUM(F211:F212)</f>
        <v>8</v>
      </c>
      <c r="G213" s="326">
        <f>SUM(G211:G212)</f>
        <v>164</v>
      </c>
      <c r="H213" s="326"/>
      <c r="I213" s="314">
        <f>SUM(I211:I212)</f>
        <v>552.29999999999995</v>
      </c>
      <c r="J213" s="314">
        <f t="shared" ref="J213:W213" si="68">SUM(J211:J212)</f>
        <v>0</v>
      </c>
      <c r="K213" s="314">
        <f t="shared" si="68"/>
        <v>0</v>
      </c>
      <c r="L213" s="314">
        <f t="shared" si="68"/>
        <v>1729.8</v>
      </c>
      <c r="M213" s="314">
        <f t="shared" si="68"/>
        <v>1729.8</v>
      </c>
      <c r="N213" s="314">
        <f t="shared" si="68"/>
        <v>0</v>
      </c>
      <c r="O213" s="314">
        <f t="shared" si="68"/>
        <v>0</v>
      </c>
      <c r="P213" s="314">
        <f t="shared" si="68"/>
        <v>0</v>
      </c>
      <c r="Q213" s="314">
        <f t="shared" si="68"/>
        <v>7037</v>
      </c>
      <c r="R213" s="314">
        <f t="shared" si="68"/>
        <v>0</v>
      </c>
      <c r="S213" s="314">
        <f t="shared" si="68"/>
        <v>7037</v>
      </c>
      <c r="T213" s="314">
        <f t="shared" si="68"/>
        <v>552.29999999999995</v>
      </c>
      <c r="U213" s="314">
        <f t="shared" si="68"/>
        <v>9319.1</v>
      </c>
      <c r="V213" s="314">
        <f t="shared" si="68"/>
        <v>7045.9</v>
      </c>
      <c r="W213" s="314">
        <f t="shared" si="68"/>
        <v>28251</v>
      </c>
      <c r="X213" s="314"/>
      <c r="Y213" s="314"/>
      <c r="Z213" s="327"/>
      <c r="AA213" s="327"/>
      <c r="AB213" s="303"/>
      <c r="AC213" s="303"/>
      <c r="AD213" s="327"/>
      <c r="AE213" s="314">
        <f>SUM(AE211:AE212)</f>
        <v>2000.71</v>
      </c>
      <c r="AF213" s="303"/>
      <c r="AG213" s="303"/>
      <c r="AH213" s="303"/>
      <c r="AI213" s="314"/>
      <c r="AJ213" s="314"/>
      <c r="AK213" s="314"/>
      <c r="AL213" s="314"/>
      <c r="AM213" s="314">
        <f>SUM(AM211:AM212)</f>
        <v>5314</v>
      </c>
      <c r="AN213" s="314">
        <f>SUM(AN211:AN212)</f>
        <v>468</v>
      </c>
      <c r="AO213" s="314">
        <f>SUM(AO211:AO212)</f>
        <v>183</v>
      </c>
      <c r="AP213" s="314">
        <f>SUM(AP211:AP212)</f>
        <v>429</v>
      </c>
      <c r="AQ213" s="314">
        <f>SUM(AQ211:AQ212)</f>
        <v>0</v>
      </c>
      <c r="AR213" s="314">
        <f>SUM(AR211:AR212)</f>
        <v>1835</v>
      </c>
      <c r="AS213" s="314">
        <f>SUM(AS211:AS212)</f>
        <v>455</v>
      </c>
      <c r="AT213" s="314">
        <f>SUM(AT211:AT212)</f>
        <v>205</v>
      </c>
      <c r="AU213" s="314">
        <f>SUM(AU211:AU212)</f>
        <v>3575</v>
      </c>
      <c r="AV213" s="314">
        <f>SUM(AV211:AV212)</f>
        <v>297</v>
      </c>
      <c r="AW213" s="303"/>
      <c r="AX213" s="303"/>
      <c r="AY213" s="303"/>
      <c r="AZ213" s="316">
        <f>SUM(AZ211:AZ212)</f>
        <v>718</v>
      </c>
      <c r="BA213" s="303">
        <f>SUM(BA211:BA212)</f>
        <v>20</v>
      </c>
      <c r="BB213" s="303">
        <f>SUM(BB211:BB212)</f>
        <v>113</v>
      </c>
      <c r="BC213" s="303">
        <f>SUM(BC211:BC212)</f>
        <v>27</v>
      </c>
      <c r="BD213" s="221"/>
      <c r="BE213" s="295"/>
      <c r="BF213" s="303">
        <f>I213+J213+K213</f>
        <v>552.29999999999995</v>
      </c>
      <c r="BG213" s="221">
        <v>0</v>
      </c>
      <c r="BH213" s="221">
        <v>0</v>
      </c>
      <c r="BI213" s="221">
        <v>0</v>
      </c>
      <c r="BJ213" s="221">
        <v>0</v>
      </c>
      <c r="BK213" s="303">
        <f>SUM(BK211:BK212)</f>
        <v>1729.8</v>
      </c>
      <c r="BL213" s="303"/>
      <c r="BM213" s="303">
        <f>SUM(BM211:BM212)</f>
        <v>34.549999999999997</v>
      </c>
    </row>
    <row r="214" spans="1:65" ht="11.25" customHeight="1">
      <c r="A214" s="105"/>
      <c r="B214" s="184"/>
      <c r="C214" s="281"/>
      <c r="D214" s="230"/>
      <c r="E214" s="230"/>
      <c r="F214" s="230"/>
      <c r="G214" s="230"/>
      <c r="H214" s="185"/>
      <c r="I214" s="230"/>
      <c r="J214" s="231"/>
      <c r="K214" s="231"/>
      <c r="L214" s="232"/>
      <c r="M214" s="222"/>
      <c r="N214" s="222"/>
      <c r="O214" s="222"/>
      <c r="P214" s="222"/>
      <c r="Q214" s="233"/>
      <c r="R214" s="230"/>
      <c r="S214" s="233"/>
      <c r="T214" s="230"/>
      <c r="U214" s="230"/>
      <c r="V214" s="230"/>
      <c r="W214" s="230"/>
      <c r="X214" s="230"/>
      <c r="Y214" s="230"/>
      <c r="Z214" s="234"/>
      <c r="AA214" s="235"/>
      <c r="AB214" s="231"/>
      <c r="AC214" s="231"/>
      <c r="AD214" s="235"/>
      <c r="AE214" s="230"/>
      <c r="AF214" s="231"/>
      <c r="AG214" s="231"/>
      <c r="AH214" s="231"/>
      <c r="AI214" s="230"/>
      <c r="AJ214" s="230"/>
      <c r="AK214" s="230"/>
      <c r="AL214" s="230"/>
      <c r="AM214" s="230"/>
      <c r="AN214" s="233"/>
      <c r="AO214" s="233"/>
      <c r="AP214" s="233"/>
      <c r="AQ214" s="233"/>
      <c r="AR214" s="233"/>
      <c r="AS214" s="233"/>
      <c r="AT214" s="233"/>
      <c r="AU214" s="233"/>
      <c r="AV214" s="233"/>
      <c r="AW214" s="231"/>
      <c r="AX214" s="231"/>
      <c r="AY214" s="231"/>
      <c r="AZ214" s="232"/>
      <c r="BA214" s="231"/>
      <c r="BB214" s="231"/>
      <c r="BC214" s="231"/>
      <c r="BD214" s="222"/>
      <c r="BE214" s="222"/>
      <c r="BF214" s="231"/>
      <c r="BG214" s="222"/>
      <c r="BH214" s="222"/>
      <c r="BI214" s="222"/>
      <c r="BJ214" s="222"/>
      <c r="BK214" s="231"/>
      <c r="BL214" s="231"/>
      <c r="BM214" s="231"/>
    </row>
    <row r="215" spans="1:65" ht="11.25" customHeight="1">
      <c r="A215" s="105"/>
      <c r="B215" s="184"/>
      <c r="C215" s="281"/>
      <c r="D215" s="230"/>
      <c r="E215" s="230"/>
      <c r="F215" s="230"/>
      <c r="G215" s="230"/>
      <c r="H215" s="185"/>
      <c r="I215" s="230"/>
      <c r="J215" s="231"/>
      <c r="K215" s="231"/>
      <c r="L215" s="232"/>
      <c r="M215" s="222"/>
      <c r="N215" s="222"/>
      <c r="O215" s="222"/>
      <c r="P215" s="222"/>
      <c r="Q215" s="233"/>
      <c r="R215" s="230"/>
      <c r="S215" s="233"/>
      <c r="T215" s="230"/>
      <c r="U215" s="230"/>
      <c r="V215" s="230"/>
      <c r="W215" s="230"/>
      <c r="X215" s="230"/>
      <c r="Y215" s="230"/>
      <c r="Z215" s="234"/>
      <c r="AA215" s="235"/>
      <c r="AB215" s="231"/>
      <c r="AC215" s="231"/>
      <c r="AD215" s="235"/>
      <c r="AE215" s="230"/>
      <c r="AF215" s="231"/>
      <c r="AG215" s="231"/>
      <c r="AH215" s="231"/>
      <c r="AI215" s="230"/>
      <c r="AJ215" s="230"/>
      <c r="AK215" s="230"/>
      <c r="AL215" s="230"/>
      <c r="AM215" s="230"/>
      <c r="AN215" s="233"/>
      <c r="AO215" s="233"/>
      <c r="AP215" s="233"/>
      <c r="AQ215" s="233"/>
      <c r="AR215" s="233"/>
      <c r="AS215" s="233"/>
      <c r="AT215" s="233"/>
      <c r="AU215" s="233"/>
      <c r="AV215" s="233"/>
      <c r="AW215" s="231"/>
      <c r="AX215" s="231"/>
      <c r="AY215" s="231"/>
      <c r="AZ215" s="232"/>
      <c r="BA215" s="231"/>
      <c r="BB215" s="231"/>
      <c r="BC215" s="231"/>
      <c r="BD215" s="222"/>
      <c r="BE215" s="222"/>
      <c r="BF215" s="231"/>
      <c r="BG215" s="222"/>
      <c r="BH215" s="222"/>
      <c r="BI215" s="222"/>
      <c r="BJ215" s="222"/>
      <c r="BK215" s="231"/>
      <c r="BL215" s="231"/>
      <c r="BM215" s="231"/>
    </row>
    <row r="216" spans="1:65">
      <c r="A216" s="101"/>
      <c r="B216" s="101"/>
      <c r="C216" s="281"/>
      <c r="D216" s="222"/>
      <c r="E216" s="222"/>
      <c r="F216" s="222"/>
      <c r="G216" s="222"/>
      <c r="H216" s="205"/>
      <c r="I216" s="231" t="s">
        <v>239</v>
      </c>
      <c r="J216" s="236"/>
      <c r="K216" s="236"/>
      <c r="L216" s="232"/>
      <c r="M216" s="231"/>
      <c r="N216" s="236"/>
      <c r="O216" s="236"/>
      <c r="P216" s="236"/>
      <c r="Q216" s="231"/>
      <c r="R216" s="231"/>
      <c r="S216" s="236"/>
      <c r="T216" s="231"/>
      <c r="U216" s="231"/>
      <c r="V216" s="231"/>
      <c r="W216" s="222"/>
      <c r="X216" s="222"/>
      <c r="Y216" s="222"/>
      <c r="Z216" s="229"/>
      <c r="AA216" s="229"/>
      <c r="AB216" s="229"/>
      <c r="AC216" s="229"/>
      <c r="AD216" s="229"/>
      <c r="AE216" s="222"/>
      <c r="AF216" s="222"/>
      <c r="AG216" s="229"/>
      <c r="AH216" s="222"/>
      <c r="AI216" s="222"/>
      <c r="AJ216" s="222"/>
      <c r="AK216" s="222"/>
      <c r="AL216" s="229"/>
      <c r="AM216" s="222"/>
      <c r="AN216" s="222"/>
      <c r="AO216" s="222"/>
      <c r="AP216" s="222"/>
      <c r="AQ216" s="222"/>
      <c r="AR216" s="222"/>
      <c r="AS216" s="222"/>
      <c r="AT216" s="222"/>
      <c r="AU216" s="222"/>
      <c r="AV216" s="222"/>
      <c r="AW216" s="229"/>
      <c r="AX216" s="229"/>
      <c r="AY216" s="229"/>
      <c r="AZ216" s="229"/>
      <c r="BA216" s="229"/>
      <c r="BB216" s="229"/>
      <c r="BC216" s="222"/>
      <c r="BD216" s="222"/>
      <c r="BE216" s="222"/>
      <c r="BF216" s="229"/>
      <c r="BG216" s="229"/>
      <c r="BH216" s="229"/>
      <c r="BI216" s="229"/>
      <c r="BJ216" s="229"/>
      <c r="BK216" s="222"/>
      <c r="BL216" s="222"/>
      <c r="BM216" s="229"/>
    </row>
    <row r="217" spans="1:65" s="121" customFormat="1" ht="17.25" customHeight="1">
      <c r="A217" s="123" t="s">
        <v>45</v>
      </c>
      <c r="B217" s="172" t="s">
        <v>46</v>
      </c>
      <c r="C217" s="282" t="s">
        <v>47</v>
      </c>
      <c r="D217" s="237" t="s">
        <v>70</v>
      </c>
      <c r="E217" s="238" t="s">
        <v>71</v>
      </c>
      <c r="F217" s="239"/>
      <c r="G217" s="239"/>
      <c r="H217" s="210"/>
      <c r="I217" s="238" t="s">
        <v>72</v>
      </c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40"/>
      <c r="W217" s="241" t="s">
        <v>73</v>
      </c>
      <c r="X217" s="241" t="s">
        <v>261</v>
      </c>
      <c r="Y217" s="241" t="s">
        <v>74</v>
      </c>
      <c r="Z217" s="242" t="s">
        <v>75</v>
      </c>
      <c r="AA217" s="243"/>
      <c r="AB217" s="244" t="s">
        <v>76</v>
      </c>
      <c r="AC217" s="245"/>
      <c r="AD217" s="241" t="s">
        <v>77</v>
      </c>
      <c r="AE217" s="246" t="s">
        <v>78</v>
      </c>
      <c r="AF217" s="247"/>
      <c r="AG217" s="247"/>
      <c r="AH217" s="248"/>
      <c r="AI217" s="246" t="s">
        <v>79</v>
      </c>
      <c r="AJ217" s="247"/>
      <c r="AK217" s="248"/>
      <c r="AL217" s="241" t="s">
        <v>80</v>
      </c>
      <c r="AM217" s="241" t="s">
        <v>266</v>
      </c>
      <c r="AN217" s="246" t="s">
        <v>5</v>
      </c>
      <c r="AO217" s="247"/>
      <c r="AP217" s="247"/>
      <c r="AQ217" s="247"/>
      <c r="AR217" s="247"/>
      <c r="AS217" s="247"/>
      <c r="AT217" s="247"/>
      <c r="AU217" s="248"/>
      <c r="AV217" s="241" t="s">
        <v>81</v>
      </c>
      <c r="AW217" s="241" t="s">
        <v>82</v>
      </c>
      <c r="AX217" s="241" t="s">
        <v>83</v>
      </c>
      <c r="AY217" s="241" t="s">
        <v>84</v>
      </c>
      <c r="AZ217" s="241" t="s">
        <v>85</v>
      </c>
      <c r="BA217" s="249" t="s">
        <v>86</v>
      </c>
      <c r="BB217" s="250"/>
      <c r="BC217" s="250"/>
      <c r="BD217" s="250"/>
      <c r="BE217" s="251"/>
      <c r="BF217" s="241" t="s">
        <v>87</v>
      </c>
      <c r="BG217" s="252" t="s">
        <v>88</v>
      </c>
      <c r="BH217" s="252" t="s">
        <v>89</v>
      </c>
      <c r="BI217" s="252" t="s">
        <v>90</v>
      </c>
      <c r="BJ217" s="252" t="s">
        <v>91</v>
      </c>
      <c r="BK217" s="241" t="s">
        <v>92</v>
      </c>
      <c r="BL217" s="241" t="s">
        <v>93</v>
      </c>
      <c r="BM217" s="241" t="s">
        <v>94</v>
      </c>
    </row>
    <row r="218" spans="1:65" s="121" customFormat="1" ht="17.25" customHeight="1">
      <c r="A218" s="131"/>
      <c r="B218" s="173"/>
      <c r="C218" s="283"/>
      <c r="D218" s="253"/>
      <c r="E218" s="254" t="s">
        <v>95</v>
      </c>
      <c r="F218" s="254" t="s">
        <v>96</v>
      </c>
      <c r="G218" s="254" t="s">
        <v>97</v>
      </c>
      <c r="H218" s="211" t="s">
        <v>98</v>
      </c>
      <c r="I218" s="254" t="s">
        <v>99</v>
      </c>
      <c r="J218" s="254" t="s">
        <v>100</v>
      </c>
      <c r="K218" s="254" t="s">
        <v>98</v>
      </c>
      <c r="L218" s="238" t="s">
        <v>101</v>
      </c>
      <c r="M218" s="239"/>
      <c r="N218" s="239"/>
      <c r="O218" s="239"/>
      <c r="P218" s="240"/>
      <c r="Q218" s="254" t="s">
        <v>102</v>
      </c>
      <c r="R218" s="254" t="s">
        <v>103</v>
      </c>
      <c r="S218" s="237" t="s">
        <v>258</v>
      </c>
      <c r="T218" s="237" t="s">
        <v>104</v>
      </c>
      <c r="U218" s="237" t="s">
        <v>105</v>
      </c>
      <c r="V218" s="237" t="s">
        <v>260</v>
      </c>
      <c r="W218" s="255"/>
      <c r="X218" s="255"/>
      <c r="Y218" s="255"/>
      <c r="Z218" s="256" t="s">
        <v>263</v>
      </c>
      <c r="AA218" s="256" t="s">
        <v>264</v>
      </c>
      <c r="AB218" s="256" t="s">
        <v>265</v>
      </c>
      <c r="AC218" s="256" t="s">
        <v>262</v>
      </c>
      <c r="AD218" s="255"/>
      <c r="AE218" s="256" t="s">
        <v>110</v>
      </c>
      <c r="AF218" s="256" t="s">
        <v>111</v>
      </c>
      <c r="AG218" s="256" t="s">
        <v>112</v>
      </c>
      <c r="AH218" s="256" t="s">
        <v>113</v>
      </c>
      <c r="AI218" s="256" t="s">
        <v>114</v>
      </c>
      <c r="AJ218" s="256" t="s">
        <v>115</v>
      </c>
      <c r="AK218" s="256" t="s">
        <v>116</v>
      </c>
      <c r="AL218" s="255"/>
      <c r="AM218" s="255"/>
      <c r="AN218" s="257" t="s">
        <v>6</v>
      </c>
      <c r="AO218" s="258"/>
      <c r="AP218" s="259" t="s">
        <v>7</v>
      </c>
      <c r="AQ218" s="254" t="s">
        <v>8</v>
      </c>
      <c r="AR218" s="254" t="s">
        <v>9</v>
      </c>
      <c r="AS218" s="257" t="s">
        <v>10</v>
      </c>
      <c r="AT218" s="258"/>
      <c r="AU218" s="254" t="s">
        <v>59</v>
      </c>
      <c r="AV218" s="255"/>
      <c r="AW218" s="255"/>
      <c r="AX218" s="255"/>
      <c r="AY218" s="255"/>
      <c r="AZ218" s="255"/>
      <c r="BA218" s="260" t="s">
        <v>117</v>
      </c>
      <c r="BB218" s="260" t="s">
        <v>118</v>
      </c>
      <c r="BC218" s="260" t="s">
        <v>119</v>
      </c>
      <c r="BD218" s="260" t="s">
        <v>120</v>
      </c>
      <c r="BE218" s="260" t="s">
        <v>121</v>
      </c>
      <c r="BF218" s="255"/>
      <c r="BG218" s="261"/>
      <c r="BH218" s="261"/>
      <c r="BI218" s="261"/>
      <c r="BJ218" s="261"/>
      <c r="BK218" s="255"/>
      <c r="BL218" s="255"/>
      <c r="BM218" s="255"/>
    </row>
    <row r="219" spans="1:65" s="121" customFormat="1" ht="60" customHeight="1">
      <c r="A219" s="132"/>
      <c r="B219" s="174"/>
      <c r="C219" s="284"/>
      <c r="D219" s="262"/>
      <c r="E219" s="263"/>
      <c r="F219" s="263"/>
      <c r="G219" s="263"/>
      <c r="H219" s="212"/>
      <c r="I219" s="263"/>
      <c r="J219" s="263"/>
      <c r="K219" s="263"/>
      <c r="L219" s="264" t="s">
        <v>122</v>
      </c>
      <c r="M219" s="264" t="s">
        <v>92</v>
      </c>
      <c r="N219" s="265" t="s">
        <v>123</v>
      </c>
      <c r="O219" s="264" t="s">
        <v>124</v>
      </c>
      <c r="P219" s="264" t="s">
        <v>125</v>
      </c>
      <c r="Q219" s="263"/>
      <c r="R219" s="263"/>
      <c r="S219" s="262" t="s">
        <v>259</v>
      </c>
      <c r="T219" s="262"/>
      <c r="U219" s="262"/>
      <c r="V219" s="262"/>
      <c r="W219" s="266"/>
      <c r="X219" s="266"/>
      <c r="Y219" s="266"/>
      <c r="Z219" s="267"/>
      <c r="AA219" s="267"/>
      <c r="AB219" s="267"/>
      <c r="AC219" s="267"/>
      <c r="AD219" s="266"/>
      <c r="AE219" s="267"/>
      <c r="AF219" s="267"/>
      <c r="AG219" s="267"/>
      <c r="AH219" s="267"/>
      <c r="AI219" s="267"/>
      <c r="AJ219" s="267"/>
      <c r="AK219" s="267"/>
      <c r="AL219" s="266"/>
      <c r="AM219" s="266"/>
      <c r="AN219" s="268" t="s">
        <v>13</v>
      </c>
      <c r="AO219" s="269" t="s">
        <v>60</v>
      </c>
      <c r="AP219" s="270"/>
      <c r="AQ219" s="263"/>
      <c r="AR219" s="263"/>
      <c r="AS219" s="268" t="s">
        <v>15</v>
      </c>
      <c r="AT219" s="268" t="s">
        <v>16</v>
      </c>
      <c r="AU219" s="263"/>
      <c r="AV219" s="266"/>
      <c r="AW219" s="266"/>
      <c r="AX219" s="266"/>
      <c r="AY219" s="266"/>
      <c r="AZ219" s="266"/>
      <c r="BA219" s="271"/>
      <c r="BB219" s="271"/>
      <c r="BC219" s="271"/>
      <c r="BD219" s="271"/>
      <c r="BE219" s="271"/>
      <c r="BF219" s="266"/>
      <c r="BG219" s="272"/>
      <c r="BH219" s="272"/>
      <c r="BI219" s="272"/>
      <c r="BJ219" s="272"/>
      <c r="BK219" s="266"/>
      <c r="BL219" s="266"/>
      <c r="BM219" s="266"/>
    </row>
    <row r="220" spans="1:65">
      <c r="A220" s="53">
        <v>1</v>
      </c>
      <c r="B220" s="98">
        <v>2</v>
      </c>
      <c r="C220" s="213">
        <v>3</v>
      </c>
      <c r="D220" s="213">
        <v>4</v>
      </c>
      <c r="E220" s="118">
        <v>5</v>
      </c>
      <c r="F220" s="118">
        <v>6</v>
      </c>
      <c r="G220" s="118">
        <v>7</v>
      </c>
      <c r="H220" s="118">
        <v>8</v>
      </c>
      <c r="I220" s="118">
        <v>9</v>
      </c>
      <c r="J220" s="118">
        <v>10</v>
      </c>
      <c r="K220" s="118">
        <v>11</v>
      </c>
      <c r="L220" s="213">
        <v>12</v>
      </c>
      <c r="M220" s="213">
        <v>13</v>
      </c>
      <c r="N220" s="213">
        <v>14</v>
      </c>
      <c r="O220" s="213">
        <v>15</v>
      </c>
      <c r="P220" s="213">
        <v>16</v>
      </c>
      <c r="Q220" s="213">
        <v>17</v>
      </c>
      <c r="R220" s="213">
        <v>18</v>
      </c>
      <c r="S220" s="213">
        <v>19</v>
      </c>
      <c r="T220" s="213">
        <v>20</v>
      </c>
      <c r="U220" s="207">
        <v>21</v>
      </c>
      <c r="V220" s="207">
        <v>22</v>
      </c>
      <c r="W220" s="207">
        <v>23</v>
      </c>
      <c r="X220" s="207">
        <v>24</v>
      </c>
      <c r="Y220" s="215">
        <v>25</v>
      </c>
      <c r="Z220" s="215">
        <v>26</v>
      </c>
      <c r="AA220" s="207">
        <v>27</v>
      </c>
      <c r="AB220" s="207">
        <v>28</v>
      </c>
      <c r="AC220" s="207">
        <v>29</v>
      </c>
      <c r="AD220" s="207">
        <v>30</v>
      </c>
      <c r="AE220" s="207">
        <v>31</v>
      </c>
      <c r="AF220" s="207">
        <v>32</v>
      </c>
      <c r="AG220" s="207"/>
      <c r="AH220" s="207"/>
      <c r="AI220" s="207">
        <v>33</v>
      </c>
      <c r="AJ220" s="207">
        <v>34</v>
      </c>
      <c r="AK220" s="207">
        <v>35</v>
      </c>
      <c r="AL220" s="207">
        <v>36</v>
      </c>
      <c r="AM220" s="207">
        <v>37</v>
      </c>
      <c r="AN220" s="207">
        <v>38</v>
      </c>
      <c r="AO220" s="207">
        <v>39</v>
      </c>
      <c r="AP220" s="207">
        <v>40</v>
      </c>
      <c r="AQ220" s="207">
        <v>41</v>
      </c>
      <c r="AR220" s="207">
        <v>48</v>
      </c>
      <c r="AS220" s="207">
        <v>49</v>
      </c>
      <c r="AT220" s="207">
        <v>50</v>
      </c>
      <c r="AU220" s="61">
        <v>51</v>
      </c>
      <c r="AV220" s="61">
        <v>52</v>
      </c>
      <c r="AW220" s="61">
        <v>53</v>
      </c>
      <c r="AX220" s="61">
        <v>54</v>
      </c>
      <c r="AY220" s="61">
        <v>55</v>
      </c>
      <c r="AZ220" s="207">
        <v>56</v>
      </c>
      <c r="BA220" s="207">
        <v>57</v>
      </c>
      <c r="BB220" s="207">
        <v>58</v>
      </c>
      <c r="BC220" s="207">
        <v>59</v>
      </c>
      <c r="BD220" s="209">
        <v>60</v>
      </c>
      <c r="BE220" s="207">
        <v>61</v>
      </c>
      <c r="BF220" s="207">
        <v>62</v>
      </c>
      <c r="BG220" s="207">
        <v>63</v>
      </c>
      <c r="BH220" s="207">
        <v>64</v>
      </c>
      <c r="BI220" s="207">
        <v>65</v>
      </c>
      <c r="BJ220" s="207">
        <v>66</v>
      </c>
      <c r="BK220" s="207">
        <v>67</v>
      </c>
      <c r="BL220" s="207">
        <v>68</v>
      </c>
      <c r="BM220" s="207">
        <v>69</v>
      </c>
    </row>
    <row r="221" spans="1:65">
      <c r="A221" s="55">
        <v>1</v>
      </c>
      <c r="B221" s="55" t="s">
        <v>248</v>
      </c>
      <c r="C221" s="275">
        <v>4</v>
      </c>
      <c r="D221" s="111">
        <v>1986</v>
      </c>
      <c r="E221" s="111">
        <v>2</v>
      </c>
      <c r="F221" s="111">
        <v>2</v>
      </c>
      <c r="G221" s="111">
        <v>12</v>
      </c>
      <c r="H221" s="111">
        <v>0</v>
      </c>
      <c r="I221" s="201">
        <v>50</v>
      </c>
      <c r="J221" s="201">
        <v>0</v>
      </c>
      <c r="K221" s="201">
        <v>0</v>
      </c>
      <c r="L221" s="219">
        <v>0</v>
      </c>
      <c r="M221" s="219">
        <v>0</v>
      </c>
      <c r="N221" s="201">
        <v>0</v>
      </c>
      <c r="O221" s="201">
        <v>0</v>
      </c>
      <c r="P221" s="201">
        <v>0</v>
      </c>
      <c r="Q221" s="201">
        <v>567.9</v>
      </c>
      <c r="R221" s="201">
        <v>0</v>
      </c>
      <c r="S221" s="201">
        <f>Q221:Q228+R221:R228+O221+P221</f>
        <v>567.9</v>
      </c>
      <c r="T221" s="201">
        <f>I221:I228+J221:J228+K221:K228</f>
        <v>50</v>
      </c>
      <c r="U221" s="201">
        <f>I221:I228+J221:J228+K221:K228+L221:L228+Q221:Q228+R221:R228</f>
        <v>617.9</v>
      </c>
      <c r="V221" s="201">
        <v>568.70000000000005</v>
      </c>
      <c r="W221" s="201">
        <v>2730</v>
      </c>
      <c r="X221" s="201">
        <v>6</v>
      </c>
      <c r="Y221" s="201">
        <v>29</v>
      </c>
      <c r="Z221" s="201" t="s">
        <v>107</v>
      </c>
      <c r="AA221" s="201" t="s">
        <v>108</v>
      </c>
      <c r="AB221" s="201" t="s">
        <v>109</v>
      </c>
      <c r="AC221" s="201" t="s">
        <v>131</v>
      </c>
      <c r="AD221" s="201" t="s">
        <v>187</v>
      </c>
      <c r="AE221" s="201"/>
      <c r="AF221" s="201"/>
      <c r="AG221" s="201"/>
      <c r="AH221" s="201">
        <v>650</v>
      </c>
      <c r="AI221" s="201" t="s">
        <v>140</v>
      </c>
      <c r="AJ221" s="201" t="s">
        <v>133</v>
      </c>
      <c r="AK221" s="201" t="s">
        <v>247</v>
      </c>
      <c r="AL221" s="216" t="s">
        <v>158</v>
      </c>
      <c r="AM221" s="201">
        <v>5374</v>
      </c>
      <c r="AN221" s="201">
        <v>320</v>
      </c>
      <c r="AO221" s="201">
        <v>37</v>
      </c>
      <c r="AP221" s="201">
        <v>93</v>
      </c>
      <c r="AQ221" s="201">
        <v>0</v>
      </c>
      <c r="AR221" s="201">
        <v>0</v>
      </c>
      <c r="AS221" s="201">
        <v>54</v>
      </c>
      <c r="AT221" s="201">
        <v>171</v>
      </c>
      <c r="AU221" s="201">
        <f>AT221+AS221+AP221+AO221+AN221</f>
        <v>675</v>
      </c>
      <c r="AV221" s="201">
        <v>22</v>
      </c>
      <c r="AW221" s="201" t="s">
        <v>242</v>
      </c>
      <c r="AX221" s="201" t="s">
        <v>131</v>
      </c>
      <c r="AY221" s="201" t="s">
        <v>243</v>
      </c>
      <c r="AZ221" s="201"/>
      <c r="BA221" s="201">
        <v>4</v>
      </c>
      <c r="BB221" s="201">
        <v>4</v>
      </c>
      <c r="BC221" s="201">
        <v>4</v>
      </c>
      <c r="BD221" s="220"/>
      <c r="BE221" s="201"/>
      <c r="BF221" s="201">
        <v>50</v>
      </c>
      <c r="BG221" s="201">
        <v>0</v>
      </c>
      <c r="BH221" s="201">
        <v>0</v>
      </c>
      <c r="BI221" s="201">
        <v>0</v>
      </c>
      <c r="BJ221" s="201">
        <v>0</v>
      </c>
      <c r="BK221" s="219">
        <v>0</v>
      </c>
      <c r="BL221" s="201">
        <v>450.3</v>
      </c>
      <c r="BM221" s="201">
        <v>4</v>
      </c>
    </row>
    <row r="222" spans="1:65">
      <c r="A222" s="55">
        <v>2</v>
      </c>
      <c r="B222" s="55" t="s">
        <v>63</v>
      </c>
      <c r="C222" s="275">
        <v>60</v>
      </c>
      <c r="D222" s="111">
        <v>1984</v>
      </c>
      <c r="E222" s="111">
        <v>5</v>
      </c>
      <c r="F222" s="111">
        <v>3</v>
      </c>
      <c r="G222" s="111">
        <v>60</v>
      </c>
      <c r="H222" s="111">
        <v>0</v>
      </c>
      <c r="I222" s="201">
        <v>558.6</v>
      </c>
      <c r="J222" s="201">
        <v>0</v>
      </c>
      <c r="K222" s="201">
        <v>0</v>
      </c>
      <c r="L222" s="219">
        <v>720</v>
      </c>
      <c r="M222" s="219">
        <v>720</v>
      </c>
      <c r="N222" s="201">
        <v>0</v>
      </c>
      <c r="O222" s="201">
        <v>0</v>
      </c>
      <c r="P222" s="201">
        <v>0</v>
      </c>
      <c r="Q222" s="201">
        <v>3089.82</v>
      </c>
      <c r="R222" s="201">
        <v>0</v>
      </c>
      <c r="S222" s="217">
        <f t="shared" ref="S222" si="69">SUM(O222:R222)</f>
        <v>3089.82</v>
      </c>
      <c r="T222" s="217">
        <f t="shared" ref="T222" si="70">SUM(I222:K222)</f>
        <v>558.6</v>
      </c>
      <c r="U222" s="217">
        <f t="shared" ref="U222" si="71">SUM(I222:L222)+Q222+R222</f>
        <v>4368.42</v>
      </c>
      <c r="V222" s="201">
        <v>3117.12</v>
      </c>
      <c r="W222" s="201">
        <v>14154</v>
      </c>
      <c r="X222" s="201">
        <v>13.4</v>
      </c>
      <c r="Y222" s="201"/>
      <c r="Z222" s="201" t="s">
        <v>107</v>
      </c>
      <c r="AA222" s="201" t="s">
        <v>108</v>
      </c>
      <c r="AB222" s="201" t="s">
        <v>109</v>
      </c>
      <c r="AC222" s="201" t="s">
        <v>131</v>
      </c>
      <c r="AD222" s="201" t="s">
        <v>187</v>
      </c>
      <c r="AE222" s="201">
        <v>1032</v>
      </c>
      <c r="AF222" s="201"/>
      <c r="AG222" s="201"/>
      <c r="AH222" s="201"/>
      <c r="AI222" s="201" t="s">
        <v>132</v>
      </c>
      <c r="AJ222" s="201" t="s">
        <v>133</v>
      </c>
      <c r="AK222" s="201" t="s">
        <v>134</v>
      </c>
      <c r="AL222" s="171" t="s">
        <v>135</v>
      </c>
      <c r="AM222" s="201">
        <v>3715</v>
      </c>
      <c r="AN222" s="201">
        <v>430</v>
      </c>
      <c r="AO222" s="201">
        <v>0</v>
      </c>
      <c r="AP222" s="201">
        <v>120</v>
      </c>
      <c r="AQ222" s="201">
        <v>405</v>
      </c>
      <c r="AR222" s="201">
        <v>0</v>
      </c>
      <c r="AS222" s="201">
        <v>57</v>
      </c>
      <c r="AT222" s="201">
        <v>463</v>
      </c>
      <c r="AU222" s="201">
        <f>AS222+AQ222+AP222+AN222</f>
        <v>1012</v>
      </c>
      <c r="AV222" s="201">
        <v>149</v>
      </c>
      <c r="AW222" s="201" t="s">
        <v>136</v>
      </c>
      <c r="AX222" s="201" t="s">
        <v>131</v>
      </c>
      <c r="AY222" s="201" t="s">
        <v>137</v>
      </c>
      <c r="AZ222" s="201"/>
      <c r="BA222" s="201"/>
      <c r="BB222" s="201">
        <v>30</v>
      </c>
      <c r="BC222" s="201">
        <v>30</v>
      </c>
      <c r="BD222" s="220"/>
      <c r="BE222" s="201"/>
      <c r="BF222" s="201">
        <v>558.6</v>
      </c>
      <c r="BG222" s="201">
        <v>0</v>
      </c>
      <c r="BH222" s="201">
        <v>0</v>
      </c>
      <c r="BI222" s="201">
        <v>0</v>
      </c>
      <c r="BJ222" s="201">
        <v>0</v>
      </c>
      <c r="BK222" s="219">
        <v>720</v>
      </c>
      <c r="BL222" s="201">
        <v>0</v>
      </c>
      <c r="BM222" s="201">
        <v>6</v>
      </c>
    </row>
    <row r="223" spans="1:65">
      <c r="A223" s="55">
        <v>3</v>
      </c>
      <c r="B223" s="55" t="s">
        <v>63</v>
      </c>
      <c r="C223" s="275">
        <v>118</v>
      </c>
      <c r="D223" s="111">
        <v>1976</v>
      </c>
      <c r="E223" s="111">
        <v>5</v>
      </c>
      <c r="F223" s="111">
        <v>8</v>
      </c>
      <c r="G223" s="111">
        <v>118</v>
      </c>
      <c r="H223" s="111">
        <v>0</v>
      </c>
      <c r="I223" s="201">
        <v>350.7</v>
      </c>
      <c r="J223" s="201">
        <v>0</v>
      </c>
      <c r="K223" s="201">
        <v>0</v>
      </c>
      <c r="L223" s="219">
        <v>971.1</v>
      </c>
      <c r="M223" s="219">
        <v>971.1</v>
      </c>
      <c r="N223" s="201">
        <v>0</v>
      </c>
      <c r="O223" s="201">
        <v>0</v>
      </c>
      <c r="P223" s="201">
        <v>0</v>
      </c>
      <c r="Q223" s="201">
        <v>5727.7</v>
      </c>
      <c r="R223" s="201">
        <v>0</v>
      </c>
      <c r="S223" s="217">
        <f t="shared" ref="S223:S224" si="72">SUM(O223:R223)</f>
        <v>5727.7</v>
      </c>
      <c r="T223" s="217">
        <f t="shared" ref="T223:T224" si="73">SUM(I223:K223)</f>
        <v>350.7</v>
      </c>
      <c r="U223" s="217">
        <f t="shared" ref="U223:U224" si="74">SUM(I223:L223)+Q223+R223</f>
        <v>7049.5</v>
      </c>
      <c r="V223" s="201">
        <v>5790</v>
      </c>
      <c r="W223" s="201">
        <v>25703</v>
      </c>
      <c r="X223" s="201">
        <v>15.1</v>
      </c>
      <c r="Y223" s="201">
        <v>35</v>
      </c>
      <c r="Z223" s="201" t="s">
        <v>107</v>
      </c>
      <c r="AA223" s="201" t="s">
        <v>131</v>
      </c>
      <c r="AB223" s="201" t="s">
        <v>109</v>
      </c>
      <c r="AC223" s="201" t="s">
        <v>131</v>
      </c>
      <c r="AD223" s="201" t="s">
        <v>187</v>
      </c>
      <c r="AE223" s="201"/>
      <c r="AF223" s="201"/>
      <c r="AG223" s="201"/>
      <c r="AH223" s="201">
        <v>2015</v>
      </c>
      <c r="AI223" s="201" t="s">
        <v>132</v>
      </c>
      <c r="AJ223" s="201" t="s">
        <v>133</v>
      </c>
      <c r="AK223" s="201" t="s">
        <v>146</v>
      </c>
      <c r="AL223" s="216" t="s">
        <v>158</v>
      </c>
      <c r="AM223" s="201">
        <v>5177</v>
      </c>
      <c r="AN223" s="201">
        <v>360</v>
      </c>
      <c r="AO223" s="201">
        <v>176.4</v>
      </c>
      <c r="AP223" s="201">
        <v>227</v>
      </c>
      <c r="AQ223" s="201">
        <v>405</v>
      </c>
      <c r="AR223" s="201">
        <v>0</v>
      </c>
      <c r="AS223" s="201">
        <v>338.1</v>
      </c>
      <c r="AT223" s="201">
        <v>957</v>
      </c>
      <c r="AU223" s="201">
        <f>AN223+AO223+AP223+AQ223+AS223+AT223</f>
        <v>2463.5</v>
      </c>
      <c r="AV223" s="201">
        <v>257</v>
      </c>
      <c r="AW223" s="201" t="s">
        <v>136</v>
      </c>
      <c r="AX223" s="201" t="s">
        <v>131</v>
      </c>
      <c r="AY223" s="201" t="s">
        <v>137</v>
      </c>
      <c r="AZ223" s="201"/>
      <c r="BA223" s="201">
        <v>19</v>
      </c>
      <c r="BB223" s="201">
        <v>50</v>
      </c>
      <c r="BC223" s="201">
        <v>40</v>
      </c>
      <c r="BD223" s="220">
        <v>9</v>
      </c>
      <c r="BE223" s="201"/>
      <c r="BF223" s="201">
        <v>350.7</v>
      </c>
      <c r="BG223" s="201">
        <v>0</v>
      </c>
      <c r="BH223" s="201">
        <v>0</v>
      </c>
      <c r="BI223" s="201">
        <v>0</v>
      </c>
      <c r="BJ223" s="201">
        <v>0</v>
      </c>
      <c r="BK223" s="219">
        <v>971.1</v>
      </c>
      <c r="BL223" s="201">
        <v>1460.4</v>
      </c>
      <c r="BM223" s="201">
        <v>14.4</v>
      </c>
    </row>
    <row r="224" spans="1:65">
      <c r="A224" s="55">
        <v>4</v>
      </c>
      <c r="B224" s="55" t="s">
        <v>63</v>
      </c>
      <c r="C224" s="275" t="s">
        <v>66</v>
      </c>
      <c r="D224" s="111">
        <v>1985</v>
      </c>
      <c r="E224" s="111">
        <v>5</v>
      </c>
      <c r="F224" s="111">
        <v>2</v>
      </c>
      <c r="G224" s="111">
        <v>40</v>
      </c>
      <c r="H224" s="111">
        <v>0</v>
      </c>
      <c r="I224" s="201">
        <v>372</v>
      </c>
      <c r="J224" s="201">
        <v>0</v>
      </c>
      <c r="K224" s="201">
        <v>0</v>
      </c>
      <c r="L224" s="219">
        <v>461.2</v>
      </c>
      <c r="M224" s="219">
        <v>461.2</v>
      </c>
      <c r="N224" s="201">
        <v>0</v>
      </c>
      <c r="O224" s="201">
        <v>0</v>
      </c>
      <c r="P224" s="201">
        <v>0</v>
      </c>
      <c r="Q224" s="201">
        <v>2079.27</v>
      </c>
      <c r="R224" s="201">
        <v>0</v>
      </c>
      <c r="S224" s="217">
        <f t="shared" si="72"/>
        <v>2079.27</v>
      </c>
      <c r="T224" s="217">
        <f t="shared" si="73"/>
        <v>372</v>
      </c>
      <c r="U224" s="217">
        <f t="shared" si="74"/>
        <v>2912.4700000000003</v>
      </c>
      <c r="V224" s="201">
        <v>2057</v>
      </c>
      <c r="W224" s="201">
        <v>9436</v>
      </c>
      <c r="X224" s="201">
        <v>13.44</v>
      </c>
      <c r="Y224" s="201">
        <v>29</v>
      </c>
      <c r="Z224" s="201" t="s">
        <v>107</v>
      </c>
      <c r="AA224" s="201" t="s">
        <v>108</v>
      </c>
      <c r="AB224" s="201" t="s">
        <v>109</v>
      </c>
      <c r="AC224" s="201" t="s">
        <v>131</v>
      </c>
      <c r="AD224" s="201" t="s">
        <v>187</v>
      </c>
      <c r="AE224" s="201">
        <v>688</v>
      </c>
      <c r="AF224" s="201"/>
      <c r="AG224" s="201"/>
      <c r="AH224" s="201"/>
      <c r="AI224" s="201" t="s">
        <v>132</v>
      </c>
      <c r="AJ224" s="201" t="s">
        <v>133</v>
      </c>
      <c r="AK224" s="201" t="s">
        <v>134</v>
      </c>
      <c r="AL224" s="171" t="s">
        <v>135</v>
      </c>
      <c r="AM224" s="201">
        <v>2540</v>
      </c>
      <c r="AN224" s="201">
        <v>190</v>
      </c>
      <c r="AO224" s="201">
        <v>146</v>
      </c>
      <c r="AP224" s="201">
        <v>90</v>
      </c>
      <c r="AQ224" s="201">
        <v>405</v>
      </c>
      <c r="AR224" s="201">
        <v>0</v>
      </c>
      <c r="AS224" s="201">
        <v>0</v>
      </c>
      <c r="AT224" s="201">
        <v>824</v>
      </c>
      <c r="AU224" s="201">
        <f>AT224+AQ224+AP224+AO224+AN224</f>
        <v>1655</v>
      </c>
      <c r="AV224" s="201">
        <v>101</v>
      </c>
      <c r="AW224" s="201" t="s">
        <v>136</v>
      </c>
      <c r="AX224" s="201" t="s">
        <v>131</v>
      </c>
      <c r="AY224" s="201" t="s">
        <v>137</v>
      </c>
      <c r="AZ224" s="201"/>
      <c r="BA224" s="201"/>
      <c r="BB224" s="201">
        <v>20</v>
      </c>
      <c r="BC224" s="201">
        <v>20</v>
      </c>
      <c r="BD224" s="220"/>
      <c r="BE224" s="201"/>
      <c r="BF224" s="201">
        <v>372</v>
      </c>
      <c r="BG224" s="201">
        <v>0</v>
      </c>
      <c r="BH224" s="201">
        <v>0</v>
      </c>
      <c r="BI224" s="201">
        <v>0</v>
      </c>
      <c r="BJ224" s="201">
        <v>0</v>
      </c>
      <c r="BK224" s="219">
        <v>461.2</v>
      </c>
      <c r="BL224" s="201">
        <v>0</v>
      </c>
      <c r="BM224" s="201">
        <v>4.2</v>
      </c>
    </row>
    <row r="225" spans="1:66">
      <c r="A225" s="55">
        <v>5</v>
      </c>
      <c r="B225" s="55" t="s">
        <v>63</v>
      </c>
      <c r="C225" s="275" t="s">
        <v>67</v>
      </c>
      <c r="D225" s="111">
        <v>1987</v>
      </c>
      <c r="E225" s="111">
        <v>5</v>
      </c>
      <c r="F225" s="111">
        <v>2</v>
      </c>
      <c r="G225" s="111">
        <v>40</v>
      </c>
      <c r="H225" s="111">
        <v>0</v>
      </c>
      <c r="I225" s="201">
        <v>372.4</v>
      </c>
      <c r="J225" s="201">
        <v>0</v>
      </c>
      <c r="K225" s="201">
        <v>0</v>
      </c>
      <c r="L225" s="219">
        <v>461.2</v>
      </c>
      <c r="M225" s="219">
        <v>461.2</v>
      </c>
      <c r="N225" s="201">
        <v>0</v>
      </c>
      <c r="O225" s="201">
        <v>0</v>
      </c>
      <c r="P225" s="201">
        <v>0</v>
      </c>
      <c r="Q225" s="201">
        <v>2057</v>
      </c>
      <c r="R225" s="201">
        <v>0</v>
      </c>
      <c r="S225" s="217">
        <f t="shared" ref="S225:S231" si="75">SUM(O225:R225)</f>
        <v>2057</v>
      </c>
      <c r="T225" s="217">
        <f t="shared" ref="T225:T231" si="76">SUM(I225:K225)</f>
        <v>372.4</v>
      </c>
      <c r="U225" s="217">
        <f t="shared" ref="U225:U231" si="77">SUM(I225:L225)+Q225+R225</f>
        <v>2890.6</v>
      </c>
      <c r="V225" s="201">
        <v>2057</v>
      </c>
      <c r="W225" s="201">
        <v>9436</v>
      </c>
      <c r="X225" s="201">
        <v>13.44</v>
      </c>
      <c r="Y225" s="201">
        <v>29</v>
      </c>
      <c r="Z225" s="201" t="s">
        <v>107</v>
      </c>
      <c r="AA225" s="201" t="s">
        <v>108</v>
      </c>
      <c r="AB225" s="201" t="s">
        <v>109</v>
      </c>
      <c r="AC225" s="201" t="s">
        <v>131</v>
      </c>
      <c r="AD225" s="201" t="s">
        <v>187</v>
      </c>
      <c r="AE225" s="201">
        <v>688</v>
      </c>
      <c r="AF225" s="201"/>
      <c r="AG225" s="201"/>
      <c r="AH225" s="201"/>
      <c r="AI225" s="201" t="s">
        <v>132</v>
      </c>
      <c r="AJ225" s="201" t="s">
        <v>133</v>
      </c>
      <c r="AK225" s="201" t="s">
        <v>134</v>
      </c>
      <c r="AL225" s="171" t="s">
        <v>135</v>
      </c>
      <c r="AM225" s="201">
        <v>2591</v>
      </c>
      <c r="AN225" s="201">
        <v>192</v>
      </c>
      <c r="AO225" s="201">
        <v>53.6</v>
      </c>
      <c r="AP225" s="201">
        <v>90</v>
      </c>
      <c r="AQ225" s="201">
        <v>405</v>
      </c>
      <c r="AR225" s="201">
        <v>0</v>
      </c>
      <c r="AS225" s="201">
        <v>0</v>
      </c>
      <c r="AT225" s="201">
        <v>549</v>
      </c>
      <c r="AU225" s="201">
        <f>AT225+AQ225+AP225+AO225+AN225</f>
        <v>1289.5999999999999</v>
      </c>
      <c r="AV225" s="201">
        <v>96</v>
      </c>
      <c r="AW225" s="201" t="s">
        <v>136</v>
      </c>
      <c r="AX225" s="201" t="s">
        <v>131</v>
      </c>
      <c r="AY225" s="201" t="s">
        <v>137</v>
      </c>
      <c r="AZ225" s="201"/>
      <c r="BA225" s="201"/>
      <c r="BB225" s="201">
        <v>20</v>
      </c>
      <c r="BC225" s="201">
        <v>20</v>
      </c>
      <c r="BD225" s="220"/>
      <c r="BE225" s="201"/>
      <c r="BF225" s="201">
        <v>372.4</v>
      </c>
      <c r="BG225" s="201">
        <v>0</v>
      </c>
      <c r="BH225" s="201">
        <v>0</v>
      </c>
      <c r="BI225" s="201">
        <v>0</v>
      </c>
      <c r="BJ225" s="201">
        <v>0</v>
      </c>
      <c r="BK225" s="219">
        <v>461.2</v>
      </c>
      <c r="BL225" s="201">
        <v>0</v>
      </c>
      <c r="BM225" s="201">
        <v>4.2</v>
      </c>
    </row>
    <row r="226" spans="1:66">
      <c r="A226" s="55">
        <v>6</v>
      </c>
      <c r="B226" s="55" t="s">
        <v>63</v>
      </c>
      <c r="C226" s="275" t="s">
        <v>64</v>
      </c>
      <c r="D226" s="111">
        <v>1993</v>
      </c>
      <c r="E226" s="111">
        <v>4</v>
      </c>
      <c r="F226" s="111">
        <v>3</v>
      </c>
      <c r="G226" s="111">
        <v>48</v>
      </c>
      <c r="H226" s="111">
        <v>0</v>
      </c>
      <c r="I226" s="201">
        <v>168</v>
      </c>
      <c r="J226" s="201">
        <v>0</v>
      </c>
      <c r="K226" s="201">
        <v>0</v>
      </c>
      <c r="L226" s="219">
        <v>545.20000000000005</v>
      </c>
      <c r="M226" s="219">
        <v>545.20000000000005</v>
      </c>
      <c r="N226" s="201">
        <v>0</v>
      </c>
      <c r="O226" s="201">
        <v>0</v>
      </c>
      <c r="P226" s="201">
        <v>0</v>
      </c>
      <c r="Q226" s="201">
        <v>1991</v>
      </c>
      <c r="R226" s="201">
        <v>51.5</v>
      </c>
      <c r="S226" s="217">
        <f t="shared" si="75"/>
        <v>2042.5</v>
      </c>
      <c r="T226" s="217">
        <f t="shared" si="76"/>
        <v>168</v>
      </c>
      <c r="U226" s="217">
        <f t="shared" si="77"/>
        <v>2755.7</v>
      </c>
      <c r="V226" s="201">
        <v>2038.2</v>
      </c>
      <c r="W226" s="201">
        <v>9711</v>
      </c>
      <c r="X226" s="201">
        <v>10.8</v>
      </c>
      <c r="Y226" s="201">
        <v>26</v>
      </c>
      <c r="Z226" s="201" t="s">
        <v>107</v>
      </c>
      <c r="AA226" s="201" t="s">
        <v>131</v>
      </c>
      <c r="AB226" s="201" t="s">
        <v>109</v>
      </c>
      <c r="AC226" s="201" t="s">
        <v>131</v>
      </c>
      <c r="AD226" s="201" t="s">
        <v>187</v>
      </c>
      <c r="AE226" s="201"/>
      <c r="AF226" s="201"/>
      <c r="AG226" s="201"/>
      <c r="AH226" s="201">
        <v>1015</v>
      </c>
      <c r="AI226" s="201" t="s">
        <v>140</v>
      </c>
      <c r="AJ226" s="201" t="s">
        <v>133</v>
      </c>
      <c r="AK226" s="201" t="s">
        <v>146</v>
      </c>
      <c r="AL226" s="216" t="s">
        <v>158</v>
      </c>
      <c r="AM226" s="201">
        <v>2357</v>
      </c>
      <c r="AN226" s="201">
        <v>420</v>
      </c>
      <c r="AO226" s="201">
        <v>0</v>
      </c>
      <c r="AP226" s="201">
        <v>130</v>
      </c>
      <c r="AQ226" s="201">
        <v>100</v>
      </c>
      <c r="AR226" s="201">
        <v>320</v>
      </c>
      <c r="AS226" s="201">
        <v>1360</v>
      </c>
      <c r="AT226" s="201">
        <v>1180</v>
      </c>
      <c r="AU226" s="201">
        <f>AT226+AS226+AQ226+AP226+AN226</f>
        <v>3190</v>
      </c>
      <c r="AV226" s="201">
        <v>92</v>
      </c>
      <c r="AW226" s="201" t="s">
        <v>136</v>
      </c>
      <c r="AX226" s="201" t="s">
        <v>131</v>
      </c>
      <c r="AY226" s="201" t="s">
        <v>137</v>
      </c>
      <c r="AZ226" s="201"/>
      <c r="BA226" s="201">
        <v>20</v>
      </c>
      <c r="BB226" s="201">
        <v>11</v>
      </c>
      <c r="BC226" s="201">
        <v>16</v>
      </c>
      <c r="BD226" s="220"/>
      <c r="BE226" s="201"/>
      <c r="BF226" s="201">
        <v>168</v>
      </c>
      <c r="BG226" s="201">
        <v>0</v>
      </c>
      <c r="BH226" s="201">
        <v>0</v>
      </c>
      <c r="BI226" s="201">
        <v>0</v>
      </c>
      <c r="BJ226" s="201">
        <v>0</v>
      </c>
      <c r="BK226" s="219">
        <v>545.20000000000005</v>
      </c>
      <c r="BL226" s="201">
        <v>724.7</v>
      </c>
      <c r="BM226" s="201">
        <v>5.94</v>
      </c>
    </row>
    <row r="227" spans="1:66">
      <c r="A227" s="55">
        <v>7</v>
      </c>
      <c r="B227" s="55" t="s">
        <v>63</v>
      </c>
      <c r="C227" s="275" t="s">
        <v>65</v>
      </c>
      <c r="D227" s="111">
        <v>1963</v>
      </c>
      <c r="E227" s="111">
        <v>4</v>
      </c>
      <c r="F227" s="111">
        <v>3</v>
      </c>
      <c r="G227" s="111">
        <v>48</v>
      </c>
      <c r="H227" s="111">
        <v>0</v>
      </c>
      <c r="I227" s="201">
        <v>169.4</v>
      </c>
      <c r="J227" s="201">
        <v>0</v>
      </c>
      <c r="K227" s="201">
        <v>0</v>
      </c>
      <c r="L227" s="219">
        <v>545.20000000000005</v>
      </c>
      <c r="M227" s="219">
        <v>545.20000000000005</v>
      </c>
      <c r="N227" s="201">
        <v>0</v>
      </c>
      <c r="O227" s="201">
        <v>0</v>
      </c>
      <c r="P227" s="201">
        <v>0</v>
      </c>
      <c r="Q227" s="201">
        <v>2052.6999999999998</v>
      </c>
      <c r="R227" s="201">
        <v>0</v>
      </c>
      <c r="S227" s="217">
        <f t="shared" si="75"/>
        <v>2052.6999999999998</v>
      </c>
      <c r="T227" s="217">
        <f t="shared" si="76"/>
        <v>169.4</v>
      </c>
      <c r="U227" s="217">
        <f t="shared" si="77"/>
        <v>2767.2999999999997</v>
      </c>
      <c r="V227" s="201">
        <v>2052.8000000000002</v>
      </c>
      <c r="W227" s="201">
        <v>9711</v>
      </c>
      <c r="X227" s="201">
        <v>10.8</v>
      </c>
      <c r="Y227" s="201">
        <v>40</v>
      </c>
      <c r="Z227" s="201" t="s">
        <v>107</v>
      </c>
      <c r="AA227" s="201" t="s">
        <v>131</v>
      </c>
      <c r="AB227" s="201" t="s">
        <v>109</v>
      </c>
      <c r="AC227" s="201" t="s">
        <v>131</v>
      </c>
      <c r="AD227" s="201" t="s">
        <v>187</v>
      </c>
      <c r="AE227" s="201"/>
      <c r="AF227" s="201"/>
      <c r="AG227" s="201"/>
      <c r="AH227" s="201">
        <v>1015</v>
      </c>
      <c r="AI227" s="201" t="s">
        <v>140</v>
      </c>
      <c r="AJ227" s="201" t="s">
        <v>133</v>
      </c>
      <c r="AK227" s="201" t="s">
        <v>146</v>
      </c>
      <c r="AL227" s="216" t="s">
        <v>158</v>
      </c>
      <c r="AM227" s="201">
        <v>1843</v>
      </c>
      <c r="AN227" s="201">
        <v>372</v>
      </c>
      <c r="AO227" s="201">
        <v>0</v>
      </c>
      <c r="AP227" s="201">
        <v>130</v>
      </c>
      <c r="AQ227" s="201">
        <v>243</v>
      </c>
      <c r="AR227" s="201">
        <v>0</v>
      </c>
      <c r="AS227" s="201">
        <v>0</v>
      </c>
      <c r="AT227" s="201">
        <v>60</v>
      </c>
      <c r="AU227" s="201">
        <f>AT227+AQ227+AP227+AN227</f>
        <v>805</v>
      </c>
      <c r="AV227" s="201">
        <v>90</v>
      </c>
      <c r="AW227" s="201" t="s">
        <v>136</v>
      </c>
      <c r="AX227" s="201" t="s">
        <v>131</v>
      </c>
      <c r="AY227" s="201" t="s">
        <v>137</v>
      </c>
      <c r="AZ227" s="201"/>
      <c r="BA227" s="201">
        <v>19</v>
      </c>
      <c r="BB227" s="201">
        <v>12</v>
      </c>
      <c r="BC227" s="201">
        <v>16</v>
      </c>
      <c r="BD227" s="220"/>
      <c r="BE227" s="201"/>
      <c r="BF227" s="201">
        <v>169.4</v>
      </c>
      <c r="BG227" s="201">
        <v>0</v>
      </c>
      <c r="BH227" s="201">
        <v>0</v>
      </c>
      <c r="BI227" s="201">
        <v>0</v>
      </c>
      <c r="BJ227" s="201">
        <v>0</v>
      </c>
      <c r="BK227" s="219">
        <v>545.20000000000005</v>
      </c>
      <c r="BL227" s="201">
        <v>724.7</v>
      </c>
      <c r="BM227" s="201">
        <v>5.94</v>
      </c>
    </row>
    <row r="228" spans="1:66">
      <c r="A228" s="55">
        <v>8</v>
      </c>
      <c r="B228" s="55" t="s">
        <v>246</v>
      </c>
      <c r="C228" s="275">
        <v>3</v>
      </c>
      <c r="D228" s="111">
        <v>1965</v>
      </c>
      <c r="E228" s="111">
        <v>2</v>
      </c>
      <c r="F228" s="111">
        <v>2</v>
      </c>
      <c r="G228" s="111">
        <v>12</v>
      </c>
      <c r="H228" s="111">
        <v>0</v>
      </c>
      <c r="I228" s="201">
        <v>69</v>
      </c>
      <c r="J228" s="201">
        <v>0</v>
      </c>
      <c r="K228" s="201">
        <v>0</v>
      </c>
      <c r="L228" s="219">
        <v>282</v>
      </c>
      <c r="M228" s="219">
        <v>282</v>
      </c>
      <c r="N228" s="201">
        <v>0</v>
      </c>
      <c r="O228" s="201">
        <v>0</v>
      </c>
      <c r="P228" s="201">
        <v>0</v>
      </c>
      <c r="Q228" s="201">
        <v>541.6</v>
      </c>
      <c r="R228" s="201">
        <v>0</v>
      </c>
      <c r="S228" s="217">
        <f t="shared" si="75"/>
        <v>541.6</v>
      </c>
      <c r="T228" s="217">
        <f t="shared" si="76"/>
        <v>69</v>
      </c>
      <c r="U228" s="217">
        <f t="shared" si="77"/>
        <v>892.6</v>
      </c>
      <c r="V228" s="201">
        <v>543.16</v>
      </c>
      <c r="W228" s="201">
        <v>3250</v>
      </c>
      <c r="X228" s="201">
        <v>6</v>
      </c>
      <c r="Y228" s="201">
        <v>38</v>
      </c>
      <c r="Z228" s="201" t="s">
        <v>107</v>
      </c>
      <c r="AA228" s="201" t="s">
        <v>131</v>
      </c>
      <c r="AB228" s="201" t="s">
        <v>109</v>
      </c>
      <c r="AC228" s="201" t="s">
        <v>131</v>
      </c>
      <c r="AD228" s="201" t="s">
        <v>187</v>
      </c>
      <c r="AE228" s="201"/>
      <c r="AF228" s="201"/>
      <c r="AG228" s="201"/>
      <c r="AH228" s="201">
        <v>608</v>
      </c>
      <c r="AI228" s="201" t="s">
        <v>132</v>
      </c>
      <c r="AJ228" s="201" t="s">
        <v>133</v>
      </c>
      <c r="AK228" s="201" t="s">
        <v>247</v>
      </c>
      <c r="AL228" s="216" t="s">
        <v>158</v>
      </c>
      <c r="AM228" s="201">
        <v>1813</v>
      </c>
      <c r="AN228" s="201">
        <v>19</v>
      </c>
      <c r="AO228" s="201">
        <v>0</v>
      </c>
      <c r="AP228" s="201">
        <v>70</v>
      </c>
      <c r="AQ228" s="201">
        <v>0</v>
      </c>
      <c r="AR228" s="229">
        <v>140</v>
      </c>
      <c r="AS228" s="201">
        <v>1076</v>
      </c>
      <c r="AT228" s="201">
        <v>200</v>
      </c>
      <c r="AU228" s="201">
        <f>AT228+AS228+AR228+AP228+AN228</f>
        <v>1505</v>
      </c>
      <c r="AV228" s="201">
        <v>16</v>
      </c>
      <c r="AW228" s="201" t="s">
        <v>136</v>
      </c>
      <c r="AX228" s="201" t="s">
        <v>131</v>
      </c>
      <c r="AY228" s="201" t="s">
        <v>243</v>
      </c>
      <c r="AZ228" s="201"/>
      <c r="BA228" s="201">
        <v>4</v>
      </c>
      <c r="BB228" s="201">
        <v>4</v>
      </c>
      <c r="BC228" s="201">
        <v>4</v>
      </c>
      <c r="BD228" s="220"/>
      <c r="BE228" s="201"/>
      <c r="BF228" s="201">
        <v>69</v>
      </c>
      <c r="BG228" s="201">
        <v>0</v>
      </c>
      <c r="BH228" s="201">
        <v>0</v>
      </c>
      <c r="BI228" s="201">
        <v>0</v>
      </c>
      <c r="BJ228" s="201">
        <v>0</v>
      </c>
      <c r="BK228" s="219">
        <v>282</v>
      </c>
      <c r="BL228" s="201">
        <v>345.6</v>
      </c>
      <c r="BM228" s="201">
        <v>4</v>
      </c>
      <c r="BN228" s="121"/>
    </row>
    <row r="229" spans="1:66">
      <c r="A229" s="55">
        <v>9</v>
      </c>
      <c r="B229" s="55" t="s">
        <v>245</v>
      </c>
      <c r="C229" s="275">
        <v>4</v>
      </c>
      <c r="D229" s="111">
        <v>1965</v>
      </c>
      <c r="E229" s="111">
        <v>2</v>
      </c>
      <c r="F229" s="111">
        <v>3</v>
      </c>
      <c r="G229" s="111">
        <v>12</v>
      </c>
      <c r="H229" s="111">
        <v>0</v>
      </c>
      <c r="I229" s="201">
        <v>69</v>
      </c>
      <c r="J229" s="201">
        <v>0</v>
      </c>
      <c r="K229" s="201">
        <v>0</v>
      </c>
      <c r="L229" s="219">
        <v>0</v>
      </c>
      <c r="M229" s="219">
        <v>0</v>
      </c>
      <c r="N229" s="201">
        <v>0</v>
      </c>
      <c r="O229" s="201">
        <v>0</v>
      </c>
      <c r="P229" s="201">
        <v>0</v>
      </c>
      <c r="Q229" s="201">
        <v>544.1</v>
      </c>
      <c r="R229" s="201">
        <v>0</v>
      </c>
      <c r="S229" s="217">
        <f t="shared" si="75"/>
        <v>544.1</v>
      </c>
      <c r="T229" s="217">
        <f t="shared" si="76"/>
        <v>69</v>
      </c>
      <c r="U229" s="217">
        <f t="shared" si="77"/>
        <v>613.1</v>
      </c>
      <c r="V229" s="201">
        <v>551.20000000000005</v>
      </c>
      <c r="W229" s="201">
        <v>3257</v>
      </c>
      <c r="X229" s="201">
        <v>5.4</v>
      </c>
      <c r="Y229" s="201">
        <v>38</v>
      </c>
      <c r="Z229" s="201" t="s">
        <v>107</v>
      </c>
      <c r="AA229" s="201" t="s">
        <v>131</v>
      </c>
      <c r="AB229" s="201" t="s">
        <v>109</v>
      </c>
      <c r="AC229" s="201" t="s">
        <v>131</v>
      </c>
      <c r="AD229" s="201" t="s">
        <v>187</v>
      </c>
      <c r="AE229" s="201"/>
      <c r="AF229" s="201">
        <v>608</v>
      </c>
      <c r="AG229" s="201"/>
      <c r="AH229" s="201"/>
      <c r="AI229" s="201" t="s">
        <v>140</v>
      </c>
      <c r="AJ229" s="201" t="s">
        <v>133</v>
      </c>
      <c r="AK229" s="201" t="s">
        <v>157</v>
      </c>
      <c r="AL229" s="219" t="s">
        <v>158</v>
      </c>
      <c r="AM229" s="201">
        <v>1615</v>
      </c>
      <c r="AN229" s="201">
        <f>+AP229+AS229</f>
        <v>363</v>
      </c>
      <c r="AO229" s="201">
        <v>0</v>
      </c>
      <c r="AP229" s="201">
        <v>90</v>
      </c>
      <c r="AQ229" s="201">
        <v>0</v>
      </c>
      <c r="AR229" s="201">
        <v>0</v>
      </c>
      <c r="AS229" s="201">
        <v>273</v>
      </c>
      <c r="AT229" s="201">
        <v>0</v>
      </c>
      <c r="AU229" s="201">
        <f>AN229+AP229+AS229</f>
        <v>726</v>
      </c>
      <c r="AV229" s="201">
        <v>20</v>
      </c>
      <c r="AW229" s="201" t="s">
        <v>242</v>
      </c>
      <c r="AX229" s="201" t="s">
        <v>131</v>
      </c>
      <c r="AY229" s="201" t="s">
        <v>243</v>
      </c>
      <c r="AZ229" s="201"/>
      <c r="BA229" s="201">
        <v>2</v>
      </c>
      <c r="BB229" s="201">
        <v>6</v>
      </c>
      <c r="BC229" s="201">
        <v>4</v>
      </c>
      <c r="BD229" s="220"/>
      <c r="BE229" s="201"/>
      <c r="BF229" s="201">
        <v>69</v>
      </c>
      <c r="BG229" s="201">
        <v>0</v>
      </c>
      <c r="BH229" s="201">
        <v>0</v>
      </c>
      <c r="BI229" s="201">
        <v>0</v>
      </c>
      <c r="BJ229" s="201">
        <v>0</v>
      </c>
      <c r="BK229" s="219">
        <v>0</v>
      </c>
      <c r="BL229" s="201">
        <v>434.3</v>
      </c>
      <c r="BM229" s="201">
        <v>5.94</v>
      </c>
    </row>
    <row r="230" spans="1:66">
      <c r="A230" s="55">
        <v>10</v>
      </c>
      <c r="B230" s="55" t="s">
        <v>244</v>
      </c>
      <c r="C230" s="275">
        <v>6</v>
      </c>
      <c r="D230" s="111">
        <v>1965</v>
      </c>
      <c r="E230" s="111">
        <v>2</v>
      </c>
      <c r="F230" s="111">
        <v>3</v>
      </c>
      <c r="G230" s="111">
        <v>12</v>
      </c>
      <c r="H230" s="111">
        <v>0</v>
      </c>
      <c r="I230" s="201">
        <v>69</v>
      </c>
      <c r="J230" s="201">
        <v>0</v>
      </c>
      <c r="K230" s="201">
        <v>0</v>
      </c>
      <c r="L230" s="219">
        <v>0</v>
      </c>
      <c r="M230" s="219">
        <v>0</v>
      </c>
      <c r="N230" s="201">
        <v>0</v>
      </c>
      <c r="O230" s="201">
        <v>0</v>
      </c>
      <c r="P230" s="201">
        <v>0</v>
      </c>
      <c r="Q230" s="201">
        <v>550.20000000000005</v>
      </c>
      <c r="R230" s="201">
        <v>0</v>
      </c>
      <c r="S230" s="217">
        <f t="shared" si="75"/>
        <v>550.20000000000005</v>
      </c>
      <c r="T230" s="217">
        <f t="shared" si="76"/>
        <v>69</v>
      </c>
      <c r="U230" s="217">
        <f t="shared" si="77"/>
        <v>619.20000000000005</v>
      </c>
      <c r="V230" s="201">
        <v>550.20000000000005</v>
      </c>
      <c r="W230" s="201">
        <v>3257</v>
      </c>
      <c r="X230" s="201">
        <v>5.4</v>
      </c>
      <c r="Y230" s="201">
        <v>38</v>
      </c>
      <c r="Z230" s="201" t="s">
        <v>107</v>
      </c>
      <c r="AA230" s="201" t="s">
        <v>131</v>
      </c>
      <c r="AB230" s="201" t="s">
        <v>109</v>
      </c>
      <c r="AC230" s="201" t="s">
        <v>131</v>
      </c>
      <c r="AD230" s="201" t="s">
        <v>187</v>
      </c>
      <c r="AE230" s="201"/>
      <c r="AF230" s="201">
        <v>608</v>
      </c>
      <c r="AG230" s="201"/>
      <c r="AH230" s="201"/>
      <c r="AI230" s="201" t="s">
        <v>140</v>
      </c>
      <c r="AJ230" s="201" t="s">
        <v>133</v>
      </c>
      <c r="AK230" s="201" t="s">
        <v>157</v>
      </c>
      <c r="AL230" s="219" t="s">
        <v>158</v>
      </c>
      <c r="AM230" s="201">
        <v>1538</v>
      </c>
      <c r="AN230" s="201">
        <v>140</v>
      </c>
      <c r="AO230" s="201">
        <v>9</v>
      </c>
      <c r="AP230" s="201">
        <v>90</v>
      </c>
      <c r="AQ230" s="201">
        <v>79</v>
      </c>
      <c r="AR230" s="201">
        <v>0</v>
      </c>
      <c r="AS230" s="201">
        <v>340</v>
      </c>
      <c r="AT230" s="201">
        <v>0</v>
      </c>
      <c r="AU230" s="201">
        <f>AN230+AO230+AP230+AQ230+AR230+AS230+AT230</f>
        <v>658</v>
      </c>
      <c r="AV230" s="201">
        <v>26</v>
      </c>
      <c r="AW230" s="201" t="s">
        <v>242</v>
      </c>
      <c r="AX230" s="201" t="s">
        <v>131</v>
      </c>
      <c r="AY230" s="201" t="s">
        <v>243</v>
      </c>
      <c r="AZ230" s="201"/>
      <c r="BA230" s="201">
        <v>2</v>
      </c>
      <c r="BB230" s="201">
        <v>6</v>
      </c>
      <c r="BC230" s="201">
        <v>4</v>
      </c>
      <c r="BD230" s="220"/>
      <c r="BE230" s="201"/>
      <c r="BF230" s="201">
        <v>69</v>
      </c>
      <c r="BG230" s="201">
        <v>0</v>
      </c>
      <c r="BH230" s="201">
        <v>0</v>
      </c>
      <c r="BI230" s="201">
        <v>0</v>
      </c>
      <c r="BJ230" s="201">
        <v>0</v>
      </c>
      <c r="BK230" s="219">
        <v>0</v>
      </c>
      <c r="BL230" s="201">
        <v>434.3</v>
      </c>
      <c r="BM230" s="201">
        <v>5.94</v>
      </c>
    </row>
    <row r="231" spans="1:66">
      <c r="A231" s="55">
        <v>11</v>
      </c>
      <c r="B231" s="55" t="s">
        <v>241</v>
      </c>
      <c r="C231" s="214">
        <v>8</v>
      </c>
      <c r="D231" s="111">
        <v>1965</v>
      </c>
      <c r="E231" s="111">
        <v>2</v>
      </c>
      <c r="F231" s="111">
        <v>3</v>
      </c>
      <c r="G231" s="111">
        <v>12</v>
      </c>
      <c r="H231" s="111">
        <v>0</v>
      </c>
      <c r="I231" s="201">
        <v>69</v>
      </c>
      <c r="J231" s="201">
        <v>0</v>
      </c>
      <c r="K231" s="201">
        <v>0</v>
      </c>
      <c r="L231" s="219">
        <v>0</v>
      </c>
      <c r="M231" s="219">
        <v>0</v>
      </c>
      <c r="N231" s="201">
        <v>0</v>
      </c>
      <c r="O231" s="201">
        <v>0</v>
      </c>
      <c r="P231" s="201">
        <v>0</v>
      </c>
      <c r="Q231" s="201">
        <v>552.20000000000005</v>
      </c>
      <c r="R231" s="201">
        <v>0</v>
      </c>
      <c r="S231" s="217">
        <f t="shared" si="75"/>
        <v>552.20000000000005</v>
      </c>
      <c r="T231" s="217">
        <f t="shared" si="76"/>
        <v>69</v>
      </c>
      <c r="U231" s="217">
        <f t="shared" si="77"/>
        <v>621.20000000000005</v>
      </c>
      <c r="V231" s="201">
        <v>552.20000000000005</v>
      </c>
      <c r="W231" s="201">
        <v>3257</v>
      </c>
      <c r="X231" s="201">
        <v>5.4</v>
      </c>
      <c r="Y231" s="201">
        <v>38</v>
      </c>
      <c r="Z231" s="201" t="s">
        <v>107</v>
      </c>
      <c r="AA231" s="201" t="s">
        <v>131</v>
      </c>
      <c r="AB231" s="201" t="s">
        <v>109</v>
      </c>
      <c r="AC231" s="201" t="s">
        <v>131</v>
      </c>
      <c r="AD231" s="201" t="s">
        <v>187</v>
      </c>
      <c r="AE231" s="201"/>
      <c r="AF231" s="201">
        <v>608</v>
      </c>
      <c r="AG231" s="201"/>
      <c r="AH231" s="201"/>
      <c r="AI231" s="201" t="s">
        <v>140</v>
      </c>
      <c r="AJ231" s="201" t="s">
        <v>133</v>
      </c>
      <c r="AK231" s="201" t="s">
        <v>225</v>
      </c>
      <c r="AL231" s="219" t="s">
        <v>158</v>
      </c>
      <c r="AM231" s="201">
        <v>1669</v>
      </c>
      <c r="AN231" s="201">
        <v>211</v>
      </c>
      <c r="AO231" s="201">
        <v>9</v>
      </c>
      <c r="AP231" s="201">
        <v>90</v>
      </c>
      <c r="AQ231" s="201">
        <v>0</v>
      </c>
      <c r="AR231" s="201">
        <v>0</v>
      </c>
      <c r="AS231" s="201">
        <v>360</v>
      </c>
      <c r="AT231" s="201">
        <v>0</v>
      </c>
      <c r="AU231" s="201">
        <f>AN231+AO231+AP231+AQ231+AR231+AS231+AT231</f>
        <v>670</v>
      </c>
      <c r="AV231" s="201">
        <v>26</v>
      </c>
      <c r="AW231" s="201" t="s">
        <v>242</v>
      </c>
      <c r="AX231" s="201" t="s">
        <v>131</v>
      </c>
      <c r="AY231" s="201" t="s">
        <v>243</v>
      </c>
      <c r="AZ231" s="201"/>
      <c r="BA231" s="201">
        <v>2</v>
      </c>
      <c r="BB231" s="201">
        <v>6</v>
      </c>
      <c r="BC231" s="201">
        <v>4</v>
      </c>
      <c r="BD231" s="220"/>
      <c r="BE231" s="201"/>
      <c r="BF231" s="228">
        <v>69</v>
      </c>
      <c r="BG231" s="201">
        <v>0</v>
      </c>
      <c r="BH231" s="201">
        <v>0</v>
      </c>
      <c r="BI231" s="201">
        <v>0</v>
      </c>
      <c r="BJ231" s="201">
        <v>0</v>
      </c>
      <c r="BK231" s="273">
        <v>0</v>
      </c>
      <c r="BL231" s="228">
        <v>434.3</v>
      </c>
      <c r="BM231" s="228">
        <v>5.94</v>
      </c>
    </row>
    <row r="232" spans="1:66">
      <c r="A232" s="45"/>
      <c r="B232" s="45" t="s">
        <v>68</v>
      </c>
      <c r="C232" s="278"/>
      <c r="D232" s="117"/>
      <c r="E232" s="117">
        <f>SUM(E221:E231)</f>
        <v>38</v>
      </c>
      <c r="F232" s="117">
        <f t="shared" ref="F232:J232" si="78">SUM(F221:F231)</f>
        <v>34</v>
      </c>
      <c r="G232" s="117">
        <f t="shared" si="78"/>
        <v>414</v>
      </c>
      <c r="H232" s="117">
        <f t="shared" si="78"/>
        <v>0</v>
      </c>
      <c r="I232" s="224">
        <f t="shared" si="78"/>
        <v>2317.1</v>
      </c>
      <c r="J232" s="224">
        <f t="shared" si="78"/>
        <v>0</v>
      </c>
      <c r="K232" s="224">
        <f t="shared" ref="K232" si="79">SUM(K221:K231)</f>
        <v>0</v>
      </c>
      <c r="L232" s="224">
        <f t="shared" ref="L232" si="80">SUM(L221:L231)</f>
        <v>3985.8999999999996</v>
      </c>
      <c r="M232" s="224">
        <f t="shared" ref="M232" si="81">SUM(M221:M231)</f>
        <v>3985.8999999999996</v>
      </c>
      <c r="N232" s="224">
        <f t="shared" ref="N232:O232" si="82">SUM(N221:N231)</f>
        <v>0</v>
      </c>
      <c r="O232" s="224">
        <f t="shared" si="82"/>
        <v>0</v>
      </c>
      <c r="P232" s="224">
        <f t="shared" ref="P232" si="83">SUM(P221:P231)</f>
        <v>0</v>
      </c>
      <c r="Q232" s="224">
        <f t="shared" ref="Q232" si="84">SUM(Q221:Q231)</f>
        <v>19753.489999999998</v>
      </c>
      <c r="R232" s="224">
        <f t="shared" ref="R232" si="85">SUM(R221:R231)</f>
        <v>51.5</v>
      </c>
      <c r="S232" s="224">
        <f t="shared" ref="S232:T232" si="86">SUM(S221:S231)</f>
        <v>19804.989999999998</v>
      </c>
      <c r="T232" s="224">
        <f t="shared" si="86"/>
        <v>2317.1</v>
      </c>
      <c r="U232" s="224">
        <f t="shared" ref="U232" si="87">SUM(U221:U231)</f>
        <v>26107.989999999998</v>
      </c>
      <c r="V232" s="224">
        <f t="shared" ref="V232" si="88">SUM(V221:V231)</f>
        <v>19877.580000000002</v>
      </c>
      <c r="W232" s="224">
        <f t="shared" ref="W232" si="89">SUM(W221:W231)</f>
        <v>93902</v>
      </c>
      <c r="X232" s="224">
        <f t="shared" ref="X232" si="90">SUM(X221:X231)</f>
        <v>105.18</v>
      </c>
      <c r="Y232" s="224"/>
      <c r="Z232" s="224"/>
      <c r="AA232" s="224"/>
      <c r="AB232" s="224"/>
      <c r="AC232" s="224"/>
      <c r="AD232" s="224"/>
      <c r="AE232" s="224">
        <f>SUM(AE221:AE231)</f>
        <v>2408</v>
      </c>
      <c r="AF232" s="224">
        <f>SUM(AF221:AF231)</f>
        <v>1824</v>
      </c>
      <c r="AG232" s="224"/>
      <c r="AH232" s="224">
        <f>SUM(AH221:AH231)</f>
        <v>5303</v>
      </c>
      <c r="AI232" s="224"/>
      <c r="AJ232" s="224"/>
      <c r="AK232" s="224"/>
      <c r="AL232" s="224"/>
      <c r="AM232" s="224">
        <f>SUM(AM221:AM231)</f>
        <v>30232</v>
      </c>
      <c r="AN232" s="224">
        <f>SUM(AN221:AN231)</f>
        <v>3017</v>
      </c>
      <c r="AO232" s="224">
        <f>SUM(AO221:AO231)</f>
        <v>431</v>
      </c>
      <c r="AP232" s="224">
        <f>SUM(AP221:AP231)</f>
        <v>1220</v>
      </c>
      <c r="AQ232" s="224">
        <f>SUM(AQ221:AQ231)</f>
        <v>2042</v>
      </c>
      <c r="AR232" s="224">
        <f>SUM(AR221:AR231)</f>
        <v>460</v>
      </c>
      <c r="AS232" s="224">
        <f>SUM(AS221:AS231)</f>
        <v>3858.1</v>
      </c>
      <c r="AT232" s="224">
        <f>SUM(AT221:AT231)</f>
        <v>4404</v>
      </c>
      <c r="AU232" s="224">
        <f>SUM(AU221:AU231)</f>
        <v>14649.1</v>
      </c>
      <c r="AV232" s="224">
        <f>SUM(AV221:AV231)</f>
        <v>895</v>
      </c>
      <c r="AW232" s="224"/>
      <c r="AX232" s="224"/>
      <c r="AY232" s="224"/>
      <c r="AZ232" s="224"/>
      <c r="BA232" s="224">
        <f>SUM(BA221:BA231)</f>
        <v>72</v>
      </c>
      <c r="BB232" s="224">
        <f t="shared" ref="BB232:BD232" si="91">SUM(BB221:BB231)</f>
        <v>169</v>
      </c>
      <c r="BC232" s="224">
        <f t="shared" si="91"/>
        <v>162</v>
      </c>
      <c r="BD232" s="224">
        <f t="shared" si="91"/>
        <v>9</v>
      </c>
      <c r="BE232" s="224"/>
      <c r="BF232" s="224">
        <f>SUM(BF221:BF231)</f>
        <v>2317.1</v>
      </c>
      <c r="BG232" s="201">
        <v>0</v>
      </c>
      <c r="BH232" s="201">
        <v>0</v>
      </c>
      <c r="BI232" s="201">
        <v>0</v>
      </c>
      <c r="BJ232" s="201">
        <v>0</v>
      </c>
      <c r="BK232" s="224">
        <f>SUM(BK221:BK231)</f>
        <v>3985.8999999999996</v>
      </c>
      <c r="BL232" s="224">
        <f>SUM(BL221:BL231)</f>
        <v>5008.6000000000004</v>
      </c>
      <c r="BM232" s="224">
        <f>SUM(BM221:BM231)</f>
        <v>66.499999999999986</v>
      </c>
    </row>
    <row r="233" spans="1:66">
      <c r="L233" s="94"/>
      <c r="AD233" s="121"/>
    </row>
    <row r="234" spans="1:66">
      <c r="L234" s="94"/>
      <c r="AD234" s="121"/>
    </row>
    <row r="235" spans="1:66">
      <c r="L235" s="94"/>
      <c r="AD235" s="121"/>
    </row>
    <row r="236" spans="1:66">
      <c r="L236" s="94"/>
      <c r="AD236" s="121"/>
    </row>
    <row r="237" spans="1:66">
      <c r="L237" s="94"/>
      <c r="AD237" s="121"/>
    </row>
    <row r="238" spans="1:66">
      <c r="L238" s="94"/>
      <c r="AD238" s="121"/>
    </row>
    <row r="239" spans="1:66">
      <c r="L239" s="94"/>
      <c r="AD239" s="121"/>
    </row>
    <row r="240" spans="1:66">
      <c r="L240" s="94"/>
      <c r="AD240" s="121"/>
    </row>
    <row r="241" spans="12:30">
      <c r="L241" s="94"/>
      <c r="AD241" s="121"/>
    </row>
    <row r="242" spans="12:30">
      <c r="L242" s="94"/>
      <c r="AD242" s="121"/>
    </row>
    <row r="243" spans="12:30">
      <c r="L243" s="94"/>
      <c r="AD243" s="121"/>
    </row>
    <row r="244" spans="12:30">
      <c r="L244" s="94"/>
      <c r="AD244" s="121"/>
    </row>
    <row r="245" spans="12:30">
      <c r="L245" s="94"/>
      <c r="AD245" s="121"/>
    </row>
    <row r="246" spans="12:30">
      <c r="L246" s="94"/>
      <c r="AD246" s="121"/>
    </row>
    <row r="247" spans="12:30">
      <c r="L247" s="94"/>
      <c r="AD247" s="121"/>
    </row>
    <row r="248" spans="12:30">
      <c r="L248" s="94"/>
      <c r="AD248" s="121"/>
    </row>
    <row r="249" spans="12:30">
      <c r="L249" s="94"/>
      <c r="AD249" s="121"/>
    </row>
    <row r="250" spans="12:30">
      <c r="L250" s="94"/>
      <c r="AD250" s="121"/>
    </row>
    <row r="251" spans="12:30">
      <c r="L251" s="94"/>
      <c r="AD251" s="121"/>
    </row>
    <row r="252" spans="12:30">
      <c r="L252" s="94"/>
      <c r="AD252" s="121"/>
    </row>
    <row r="253" spans="12:30">
      <c r="L253" s="94"/>
      <c r="AD253" s="121"/>
    </row>
    <row r="254" spans="12:30">
      <c r="L254" s="94"/>
      <c r="AD254" s="121"/>
    </row>
    <row r="255" spans="12:30">
      <c r="L255" s="94"/>
      <c r="AD255" s="121"/>
    </row>
    <row r="256" spans="12:30">
      <c r="L256" s="94"/>
      <c r="AD256" s="121"/>
    </row>
    <row r="257" spans="12:30">
      <c r="L257" s="94"/>
      <c r="AD257" s="121"/>
    </row>
    <row r="258" spans="12:30">
      <c r="L258" s="94"/>
      <c r="AD258" s="121"/>
    </row>
    <row r="259" spans="12:30">
      <c r="L259" s="94"/>
      <c r="AD259" s="121"/>
    </row>
    <row r="260" spans="12:30">
      <c r="L260" s="94"/>
      <c r="AD260" s="121"/>
    </row>
    <row r="261" spans="12:30">
      <c r="L261" s="94"/>
      <c r="AD261" s="121"/>
    </row>
    <row r="262" spans="12:30">
      <c r="L262" s="94"/>
      <c r="AD262" s="121"/>
    </row>
    <row r="263" spans="12:30">
      <c r="L263" s="94"/>
      <c r="AD263" s="121"/>
    </row>
    <row r="264" spans="12:30">
      <c r="L264" s="94"/>
      <c r="AD264" s="121"/>
    </row>
    <row r="265" spans="12:30">
      <c r="L265" s="94"/>
      <c r="AD265" s="121"/>
    </row>
    <row r="266" spans="12:30">
      <c r="L266" s="94"/>
      <c r="AD266" s="121"/>
    </row>
    <row r="267" spans="12:30">
      <c r="L267" s="94"/>
      <c r="AD267" s="121"/>
    </row>
    <row r="268" spans="12:30">
      <c r="L268" s="94"/>
      <c r="AD268" s="121"/>
    </row>
    <row r="269" spans="12:30">
      <c r="L269" s="94"/>
      <c r="AD269" s="121"/>
    </row>
    <row r="270" spans="12:30">
      <c r="L270" s="94"/>
      <c r="AD270" s="121"/>
    </row>
    <row r="271" spans="12:30">
      <c r="L271" s="94"/>
      <c r="AD271" s="121"/>
    </row>
    <row r="272" spans="12:30">
      <c r="L272" s="94"/>
      <c r="AD272" s="121"/>
    </row>
    <row r="273" spans="12:30">
      <c r="L273" s="94"/>
      <c r="AD273" s="121"/>
    </row>
    <row r="274" spans="12:30">
      <c r="L274" s="94"/>
      <c r="AD274" s="121"/>
    </row>
    <row r="275" spans="12:30">
      <c r="L275" s="94"/>
      <c r="AD275" s="121"/>
    </row>
    <row r="276" spans="12:30">
      <c r="L276" s="94"/>
      <c r="AD276" s="121"/>
    </row>
    <row r="277" spans="12:30">
      <c r="L277" s="94"/>
      <c r="AD277" s="121"/>
    </row>
    <row r="278" spans="12:30">
      <c r="L278" s="94"/>
      <c r="AD278" s="121"/>
    </row>
    <row r="279" spans="12:30">
      <c r="L279" s="94"/>
      <c r="AD279" s="121"/>
    </row>
    <row r="280" spans="12:30">
      <c r="L280" s="94"/>
      <c r="AD280" s="121"/>
    </row>
    <row r="281" spans="12:30">
      <c r="L281" s="94"/>
      <c r="AD281" s="121"/>
    </row>
    <row r="282" spans="12:30">
      <c r="L282" s="94"/>
      <c r="AD282" s="121"/>
    </row>
    <row r="283" spans="12:30">
      <c r="L283" s="94"/>
      <c r="AD283" s="121"/>
    </row>
    <row r="284" spans="12:30">
      <c r="L284" s="94"/>
      <c r="AD284" s="121"/>
    </row>
    <row r="285" spans="12:30">
      <c r="L285" s="94"/>
      <c r="AD285" s="121"/>
    </row>
    <row r="286" spans="12:30">
      <c r="L286" s="94"/>
      <c r="AD286" s="121"/>
    </row>
    <row r="287" spans="12:30">
      <c r="L287" s="94"/>
      <c r="AD287" s="121"/>
    </row>
    <row r="288" spans="12:30">
      <c r="L288" s="94"/>
      <c r="AD288" s="121"/>
    </row>
    <row r="289" spans="4:30">
      <c r="L289" s="94"/>
      <c r="AD289" s="121"/>
    </row>
    <row r="290" spans="4:30">
      <c r="L290" s="94"/>
      <c r="AD290" s="121"/>
    </row>
    <row r="291" spans="4:30">
      <c r="L291" s="94"/>
      <c r="AD291" s="121"/>
    </row>
    <row r="292" spans="4:30">
      <c r="L292" s="94"/>
      <c r="AD292" s="121"/>
    </row>
    <row r="293" spans="4:30">
      <c r="L293" s="94"/>
      <c r="AD293" s="121"/>
    </row>
    <row r="294" spans="4:30" ht="12.75" customHeight="1">
      <c r="L294" s="94"/>
      <c r="AD294" s="121"/>
    </row>
    <row r="295" spans="4:30" ht="12.75" customHeight="1">
      <c r="L295" s="94"/>
      <c r="AD295" s="121"/>
    </row>
    <row r="296" spans="4:30">
      <c r="D296" s="124"/>
      <c r="E296" s="124"/>
      <c r="F296" s="124"/>
      <c r="G296" s="124"/>
      <c r="H296" s="124"/>
    </row>
    <row r="297" spans="4:30">
      <c r="L297" s="94"/>
      <c r="AD297" s="121"/>
    </row>
    <row r="298" spans="4:30">
      <c r="L298" s="94"/>
      <c r="AD298" s="121"/>
    </row>
    <row r="299" spans="4:30">
      <c r="L299" s="94"/>
      <c r="AD299" s="121"/>
    </row>
    <row r="300" spans="4:30">
      <c r="L300" s="94"/>
      <c r="AD300" s="121"/>
    </row>
    <row r="301" spans="4:30">
      <c r="L301" s="94"/>
      <c r="AD301" s="121"/>
    </row>
    <row r="302" spans="4:30">
      <c r="L302" s="94"/>
      <c r="AD302" s="121"/>
    </row>
    <row r="303" spans="4:30">
      <c r="L303" s="94"/>
      <c r="AD303" s="121"/>
    </row>
    <row r="304" spans="4:30">
      <c r="L304" s="94"/>
      <c r="AD304" s="121"/>
    </row>
    <row r="305" spans="12:30">
      <c r="L305" s="94"/>
      <c r="AD305" s="121"/>
    </row>
    <row r="306" spans="12:30">
      <c r="L306" s="94"/>
      <c r="AD306" s="121"/>
    </row>
    <row r="307" spans="12:30">
      <c r="L307" s="94"/>
      <c r="AD307" s="121"/>
    </row>
    <row r="308" spans="12:30">
      <c r="L308" s="94"/>
      <c r="AD308" s="121"/>
    </row>
    <row r="309" spans="12:30">
      <c r="L309" s="94"/>
      <c r="AD309" s="121"/>
    </row>
    <row r="310" spans="12:30">
      <c r="L310" s="94"/>
      <c r="AD310" s="121"/>
    </row>
    <row r="311" spans="12:30">
      <c r="L311" s="94"/>
      <c r="AD311" s="121"/>
    </row>
    <row r="312" spans="12:30">
      <c r="L312" s="94"/>
      <c r="AD312" s="121"/>
    </row>
    <row r="313" spans="12:30">
      <c r="L313" s="94"/>
      <c r="AD313" s="121"/>
    </row>
    <row r="314" spans="12:30">
      <c r="L314" s="94"/>
      <c r="AD314" s="121"/>
    </row>
    <row r="315" spans="12:30">
      <c r="L315" s="94"/>
      <c r="AD315" s="121"/>
    </row>
    <row r="316" spans="12:30">
      <c r="L316" s="94"/>
      <c r="AD316" s="121"/>
    </row>
    <row r="317" spans="12:30">
      <c r="L317" s="94"/>
      <c r="AD317" s="121"/>
    </row>
    <row r="318" spans="12:30">
      <c r="L318" s="94"/>
      <c r="AD318" s="121"/>
    </row>
    <row r="319" spans="12:30">
      <c r="L319" s="94"/>
      <c r="AD319" s="121"/>
    </row>
    <row r="320" spans="12:30">
      <c r="L320" s="94"/>
      <c r="AD320" s="121"/>
    </row>
    <row r="321" spans="12:30">
      <c r="L321" s="94"/>
      <c r="AD321" s="121"/>
    </row>
    <row r="322" spans="12:30">
      <c r="L322" s="94"/>
      <c r="AD322" s="121"/>
    </row>
    <row r="323" spans="12:30">
      <c r="L323" s="94"/>
      <c r="AD323" s="121"/>
    </row>
    <row r="324" spans="12:30">
      <c r="L324" s="94"/>
      <c r="AD324" s="121"/>
    </row>
    <row r="325" spans="12:30">
      <c r="L325" s="94"/>
      <c r="AD325" s="121"/>
    </row>
    <row r="326" spans="12:30">
      <c r="L326" s="94"/>
      <c r="AD326" s="121"/>
    </row>
    <row r="327" spans="12:30">
      <c r="L327" s="94"/>
      <c r="AD327" s="121"/>
    </row>
    <row r="328" spans="12:30">
      <c r="L328" s="94"/>
      <c r="AD328" s="121"/>
    </row>
    <row r="329" spans="12:30">
      <c r="L329" s="94"/>
      <c r="AD329" s="121"/>
    </row>
    <row r="330" spans="12:30">
      <c r="L330" s="94"/>
      <c r="AD330" s="121"/>
    </row>
    <row r="331" spans="12:30">
      <c r="L331" s="94"/>
      <c r="AD331" s="121"/>
    </row>
    <row r="332" spans="12:30">
      <c r="L332" s="94"/>
      <c r="AD332" s="121"/>
    </row>
    <row r="333" spans="12:30">
      <c r="L333" s="94"/>
      <c r="AD333" s="121"/>
    </row>
    <row r="334" spans="12:30" ht="12.75" customHeight="1">
      <c r="L334" s="94"/>
      <c r="AD334" s="121"/>
    </row>
    <row r="335" spans="12:30" ht="11.25" customHeight="1">
      <c r="L335" s="94"/>
      <c r="AD335" s="121"/>
    </row>
    <row r="336" spans="12:30">
      <c r="L336" s="94"/>
      <c r="AD336" s="121"/>
    </row>
    <row r="339" ht="12.75" customHeight="1"/>
    <row r="340" ht="10.5" customHeight="1"/>
    <row r="341" ht="12.75" customHeight="1"/>
    <row r="342" ht="12" customHeight="1"/>
    <row r="361" spans="1:22" ht="12.75" customHeight="1"/>
    <row r="362" spans="1:22" ht="12.75" customHeight="1"/>
    <row r="364" spans="1:22" ht="45">
      <c r="A364" s="145" t="s">
        <v>45</v>
      </c>
      <c r="B364" s="146" t="s">
        <v>46</v>
      </c>
      <c r="C364" s="292" t="s">
        <v>47</v>
      </c>
      <c r="D364" s="145" t="s">
        <v>70</v>
      </c>
      <c r="E364" s="147" t="s">
        <v>71</v>
      </c>
      <c r="F364" s="148"/>
      <c r="G364" s="148"/>
      <c r="H364" s="149"/>
      <c r="I364" s="147" t="s">
        <v>72</v>
      </c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9"/>
    </row>
    <row r="365" spans="1:22" ht="96.75">
      <c r="A365" s="153"/>
      <c r="B365" s="154"/>
      <c r="C365" s="293"/>
      <c r="D365" s="153"/>
      <c r="E365" s="146" t="s">
        <v>95</v>
      </c>
      <c r="F365" s="146" t="s">
        <v>96</v>
      </c>
      <c r="G365" s="146" t="s">
        <v>97</v>
      </c>
      <c r="H365" s="146" t="s">
        <v>98</v>
      </c>
      <c r="I365" s="146" t="s">
        <v>99</v>
      </c>
      <c r="J365" s="146" t="s">
        <v>100</v>
      </c>
      <c r="K365" s="146" t="s">
        <v>98</v>
      </c>
      <c r="L365" s="147" t="s">
        <v>101</v>
      </c>
      <c r="M365" s="148"/>
      <c r="N365" s="148"/>
      <c r="O365" s="148"/>
      <c r="P365" s="149"/>
      <c r="Q365" s="145" t="s">
        <v>102</v>
      </c>
      <c r="R365" s="145" t="s">
        <v>103</v>
      </c>
      <c r="S365" s="122"/>
      <c r="T365" s="145" t="s">
        <v>104</v>
      </c>
      <c r="U365" s="145" t="s">
        <v>105</v>
      </c>
      <c r="V365" s="145" t="s">
        <v>106</v>
      </c>
    </row>
    <row r="366" spans="1:22" ht="93.75">
      <c r="A366" s="155"/>
      <c r="B366" s="156"/>
      <c r="C366" s="97"/>
      <c r="D366" s="155"/>
      <c r="E366" s="156"/>
      <c r="F366" s="156"/>
      <c r="G366" s="156"/>
      <c r="H366" s="156"/>
      <c r="I366" s="156"/>
      <c r="J366" s="156"/>
      <c r="K366" s="156"/>
      <c r="L366" s="96" t="s">
        <v>122</v>
      </c>
      <c r="M366" s="96" t="s">
        <v>92</v>
      </c>
      <c r="N366" s="97" t="s">
        <v>123</v>
      </c>
      <c r="O366" s="96" t="s">
        <v>124</v>
      </c>
      <c r="P366" s="96" t="s">
        <v>125</v>
      </c>
      <c r="Q366" s="155"/>
      <c r="R366" s="155"/>
      <c r="S366" s="96" t="s">
        <v>240</v>
      </c>
      <c r="T366" s="155"/>
      <c r="U366" s="155"/>
      <c r="V366" s="155"/>
    </row>
    <row r="367" spans="1:22">
      <c r="A367" s="55">
        <v>1</v>
      </c>
      <c r="B367" s="60" t="s">
        <v>162</v>
      </c>
      <c r="C367" s="285">
        <v>18</v>
      </c>
      <c r="D367" s="60">
        <v>1975</v>
      </c>
      <c r="E367" s="60">
        <v>5</v>
      </c>
      <c r="F367" s="60">
        <v>4</v>
      </c>
      <c r="G367" s="60">
        <v>60</v>
      </c>
      <c r="H367" s="60">
        <v>0</v>
      </c>
      <c r="I367" s="60">
        <v>306.39999999999998</v>
      </c>
      <c r="J367" s="55">
        <v>0</v>
      </c>
      <c r="K367" s="55">
        <v>0</v>
      </c>
      <c r="L367" s="107">
        <v>561.20000000000005</v>
      </c>
      <c r="M367" s="60">
        <v>561.20000000000005</v>
      </c>
      <c r="N367" s="55">
        <v>0</v>
      </c>
      <c r="O367" s="55">
        <v>0</v>
      </c>
      <c r="P367" s="55">
        <v>0</v>
      </c>
      <c r="Q367" s="108">
        <v>2715.9</v>
      </c>
      <c r="R367" s="60">
        <v>0</v>
      </c>
      <c r="S367" s="55">
        <f>Q367:Q443+R367:R451</f>
        <v>2715.9</v>
      </c>
      <c r="T367" s="55">
        <f>I367:I443+J367:J443+K367:K443</f>
        <v>306.39999999999998</v>
      </c>
      <c r="U367" s="55">
        <f>I367+J367+K367+L367+Q367+R367</f>
        <v>3583.5</v>
      </c>
    </row>
    <row r="368" spans="1:22">
      <c r="A368" s="55">
        <v>2</v>
      </c>
      <c r="B368" s="60" t="s">
        <v>162</v>
      </c>
      <c r="C368" s="285" t="s">
        <v>163</v>
      </c>
      <c r="D368" s="60">
        <v>1976</v>
      </c>
      <c r="E368" s="60">
        <v>5</v>
      </c>
      <c r="F368" s="60">
        <v>4</v>
      </c>
      <c r="G368" s="60">
        <v>59</v>
      </c>
      <c r="H368" s="60">
        <v>0</v>
      </c>
      <c r="I368" s="60">
        <v>285.60000000000002</v>
      </c>
      <c r="J368" s="55">
        <v>0</v>
      </c>
      <c r="K368" s="55">
        <v>0</v>
      </c>
      <c r="L368" s="107">
        <v>544.6</v>
      </c>
      <c r="M368" s="60">
        <v>544.6</v>
      </c>
      <c r="N368" s="55">
        <v>0</v>
      </c>
      <c r="O368" s="55">
        <v>0</v>
      </c>
      <c r="P368" s="55">
        <v>0</v>
      </c>
      <c r="Q368" s="108">
        <v>2649</v>
      </c>
      <c r="R368" s="60">
        <v>60</v>
      </c>
      <c r="S368" s="55">
        <f>Q368:Q444+R368:R452</f>
        <v>2709</v>
      </c>
      <c r="T368" s="55">
        <f>I368:I444+J368:J444+K368:K444</f>
        <v>285.60000000000002</v>
      </c>
      <c r="U368" s="55">
        <f>I368+J368+K368+L368+Q368+R368</f>
        <v>3539.2</v>
      </c>
    </row>
    <row r="373" spans="18:50" ht="12.75" customHeight="1"/>
    <row r="374" spans="18:50" ht="12.75" customHeight="1"/>
    <row r="375" spans="18:50" ht="12.75" customHeight="1"/>
    <row r="376" spans="18:50" ht="78">
      <c r="AM376" s="157" t="s">
        <v>249</v>
      </c>
      <c r="AN376" s="157"/>
      <c r="AO376" s="157"/>
      <c r="AP376" s="157"/>
      <c r="AQ376" s="157"/>
      <c r="AR376" s="157"/>
      <c r="AS376" s="157"/>
      <c r="AT376" s="157"/>
      <c r="AU376" s="157"/>
      <c r="AV376" s="157"/>
      <c r="AW376" s="157"/>
      <c r="AX376" s="157"/>
    </row>
    <row r="377" spans="18:50" ht="59.25">
      <c r="AM377" s="145" t="s">
        <v>4</v>
      </c>
      <c r="AN377" s="147" t="s">
        <v>5</v>
      </c>
      <c r="AO377" s="148"/>
      <c r="AP377" s="148"/>
      <c r="AQ377" s="148"/>
      <c r="AR377" s="148"/>
      <c r="AS377" s="148"/>
      <c r="AT377" s="148"/>
      <c r="AU377" s="149"/>
      <c r="AV377" s="158" t="s">
        <v>3</v>
      </c>
      <c r="AW377" s="159"/>
      <c r="AX377" s="160"/>
    </row>
    <row r="378" spans="18:50" ht="83.25">
      <c r="R378" s="126"/>
      <c r="S378" s="202"/>
      <c r="T378" s="127"/>
      <c r="U378" s="126"/>
      <c r="V378" s="128"/>
      <c r="W378" s="128"/>
      <c r="X378" s="128"/>
      <c r="AM378" s="153"/>
      <c r="AN378" s="150" t="s">
        <v>6</v>
      </c>
      <c r="AO378" s="151"/>
      <c r="AP378" s="146" t="s">
        <v>7</v>
      </c>
      <c r="AQ378" s="145" t="s">
        <v>8</v>
      </c>
      <c r="AR378" s="146" t="s">
        <v>9</v>
      </c>
      <c r="AS378" s="150" t="s">
        <v>10</v>
      </c>
      <c r="AT378" s="151"/>
      <c r="AU378" s="146" t="s">
        <v>59</v>
      </c>
      <c r="AV378" s="161"/>
      <c r="AW378" s="162"/>
      <c r="AX378" s="163"/>
    </row>
    <row r="379" spans="18:50" ht="38.25">
      <c r="R379" s="126"/>
      <c r="S379" s="129"/>
      <c r="T379" s="129"/>
      <c r="U379" s="129"/>
      <c r="V379" s="129"/>
      <c r="W379" s="129"/>
      <c r="X379" s="129"/>
      <c r="AM379" s="155"/>
      <c r="AN379" s="68" t="s">
        <v>13</v>
      </c>
      <c r="AO379" s="68" t="s">
        <v>250</v>
      </c>
      <c r="AP379" s="156"/>
      <c r="AQ379" s="155"/>
      <c r="AR379" s="156"/>
      <c r="AS379" s="67" t="s">
        <v>15</v>
      </c>
      <c r="AT379" s="67" t="s">
        <v>16</v>
      </c>
      <c r="AU379" s="156"/>
      <c r="AV379" s="164"/>
      <c r="AW379" s="165"/>
      <c r="AX379" s="166"/>
    </row>
    <row r="380" spans="18:50">
      <c r="R380" s="130"/>
      <c r="S380" s="129"/>
      <c r="T380" s="129"/>
      <c r="U380" s="129"/>
      <c r="V380" s="129"/>
      <c r="W380" s="129"/>
      <c r="X380" s="129"/>
      <c r="AM380" s="60">
        <v>7375</v>
      </c>
      <c r="AN380" s="60">
        <v>400</v>
      </c>
      <c r="AO380" s="60">
        <v>112</v>
      </c>
      <c r="AP380" s="60">
        <v>166</v>
      </c>
      <c r="AQ380" s="60">
        <v>0</v>
      </c>
      <c r="AR380" s="60">
        <v>2675</v>
      </c>
      <c r="AS380" s="60">
        <v>1986</v>
      </c>
      <c r="AT380" s="60">
        <v>282.39999999999998</v>
      </c>
      <c r="AU380" s="109">
        <f>AN380:AN451+AO380:AO451+AP380:AP451+AQ380:AQ451+AR380:AR451+AS380:AS451+AT380:AT451</f>
        <v>5621.4</v>
      </c>
      <c r="AV380" s="167" t="s">
        <v>251</v>
      </c>
      <c r="AW380" s="168"/>
      <c r="AX380" s="169"/>
    </row>
    <row r="454" ht="39" customHeight="1"/>
  </sheetData>
  <sheetProtection selectLockedCells="1" selectUnlockedCells="1"/>
  <sortState ref="A219:BN229">
    <sortCondition ref="B219:B229"/>
    <sortCondition ref="C219:C229"/>
  </sortState>
  <mergeCells count="126">
    <mergeCell ref="BE218:BE219"/>
    <mergeCell ref="AS3:AT3"/>
    <mergeCell ref="T218:T219"/>
    <mergeCell ref="U218:U219"/>
    <mergeCell ref="V218:V219"/>
    <mergeCell ref="Z218:Z219"/>
    <mergeCell ref="AA218:AA219"/>
    <mergeCell ref="AB218:AB219"/>
    <mergeCell ref="BJ217:BJ219"/>
    <mergeCell ref="BK217:BK219"/>
    <mergeCell ref="BL217:BL219"/>
    <mergeCell ref="BM217:BM219"/>
    <mergeCell ref="E218:E219"/>
    <mergeCell ref="F218:F219"/>
    <mergeCell ref="G218:G219"/>
    <mergeCell ref="H218:H219"/>
    <mergeCell ref="I218:I219"/>
    <mergeCell ref="J218:J219"/>
    <mergeCell ref="AZ217:AZ219"/>
    <mergeCell ref="BA217:BE217"/>
    <mergeCell ref="BF217:BF219"/>
    <mergeCell ref="BG217:BG219"/>
    <mergeCell ref="BH217:BH219"/>
    <mergeCell ref="BI217:BI219"/>
    <mergeCell ref="BA218:BA219"/>
    <mergeCell ref="BB218:BB219"/>
    <mergeCell ref="BC218:BC219"/>
    <mergeCell ref="BD218:BD219"/>
    <mergeCell ref="AM217:AM219"/>
    <mergeCell ref="AN217:AU217"/>
    <mergeCell ref="AV217:AV219"/>
    <mergeCell ref="AW217:AW219"/>
    <mergeCell ref="AX217:AX219"/>
    <mergeCell ref="AY217:AY219"/>
    <mergeCell ref="AQ218:AQ219"/>
    <mergeCell ref="AR218:AR219"/>
    <mergeCell ref="AU218:AU219"/>
    <mergeCell ref="Y217:Y219"/>
    <mergeCell ref="Z217:AA217"/>
    <mergeCell ref="AD217:AD219"/>
    <mergeCell ref="AE217:AH217"/>
    <mergeCell ref="AI217:AK217"/>
    <mergeCell ref="AL217:AL219"/>
    <mergeCell ref="AC218:AC219"/>
    <mergeCell ref="AE218:AE219"/>
    <mergeCell ref="AF218:AF219"/>
    <mergeCell ref="AG218:AG219"/>
    <mergeCell ref="A217:A219"/>
    <mergeCell ref="B217:B219"/>
    <mergeCell ref="C217:C219"/>
    <mergeCell ref="D217:D219"/>
    <mergeCell ref="W217:W219"/>
    <mergeCell ref="X217:X219"/>
    <mergeCell ref="K218:K219"/>
    <mergeCell ref="Q218:Q219"/>
    <mergeCell ref="R218:R219"/>
    <mergeCell ref="S218:S219"/>
    <mergeCell ref="A2:A4"/>
    <mergeCell ref="B2:B4"/>
    <mergeCell ref="C2:C4"/>
    <mergeCell ref="D2:D4"/>
    <mergeCell ref="E2:H2"/>
    <mergeCell ref="I2:V2"/>
    <mergeCell ref="W2:W4"/>
    <mergeCell ref="X2:X4"/>
    <mergeCell ref="Y2:Y4"/>
    <mergeCell ref="Z2:AA2"/>
    <mergeCell ref="AD2:AD4"/>
    <mergeCell ref="AE2:AH2"/>
    <mergeCell ref="AI2:AK2"/>
    <mergeCell ref="AL2:AL4"/>
    <mergeCell ref="AF3:AF4"/>
    <mergeCell ref="AG3:AG4"/>
    <mergeCell ref="AH3:AH4"/>
    <mergeCell ref="AI3:AI4"/>
    <mergeCell ref="AV2:AV4"/>
    <mergeCell ref="AW2:AW4"/>
    <mergeCell ref="AX2:AX4"/>
    <mergeCell ref="AY2:AY4"/>
    <mergeCell ref="AU3:AU4"/>
    <mergeCell ref="AZ2:AZ4"/>
    <mergeCell ref="BA2:BE2"/>
    <mergeCell ref="BF2:BF4"/>
    <mergeCell ref="BG2:BG4"/>
    <mergeCell ref="BH2:BH4"/>
    <mergeCell ref="BI2:BI4"/>
    <mergeCell ref="BA3:BA4"/>
    <mergeCell ref="BB3:BB4"/>
    <mergeCell ref="BC3:BC4"/>
    <mergeCell ref="BD3:BD4"/>
    <mergeCell ref="BJ2:BJ4"/>
    <mergeCell ref="BK2:BK4"/>
    <mergeCell ref="BL2:BL4"/>
    <mergeCell ref="BM2:BM4"/>
    <mergeCell ref="E3:E4"/>
    <mergeCell ref="F3:F4"/>
    <mergeCell ref="G3:G4"/>
    <mergeCell ref="H3:H4"/>
    <mergeCell ref="I3:I4"/>
    <mergeCell ref="J3:J4"/>
    <mergeCell ref="K3:K4"/>
    <mergeCell ref="L3:P3"/>
    <mergeCell ref="Q3:Q4"/>
    <mergeCell ref="R3:R4"/>
    <mergeCell ref="T3:T4"/>
    <mergeCell ref="U3:U4"/>
    <mergeCell ref="S3:S4"/>
    <mergeCell ref="V3:V4"/>
    <mergeCell ref="Z3:Z4"/>
    <mergeCell ref="AA3:AA4"/>
    <mergeCell ref="AB3:AB4"/>
    <mergeCell ref="AC3:AC4"/>
    <mergeCell ref="AE3:AE4"/>
    <mergeCell ref="AJ3:AJ4"/>
    <mergeCell ref="AK3:AK4"/>
    <mergeCell ref="AN3:AO3"/>
    <mergeCell ref="AP3:AP4"/>
    <mergeCell ref="AQ3:AQ4"/>
    <mergeCell ref="AR3:AR4"/>
    <mergeCell ref="AM2:AM4"/>
    <mergeCell ref="AN2:AU2"/>
    <mergeCell ref="BE3:BE4"/>
    <mergeCell ref="AH218:AH219"/>
    <mergeCell ref="AI218:AI219"/>
    <mergeCell ref="AJ218:AJ219"/>
    <mergeCell ref="AK218:AK219"/>
  </mergeCells>
  <printOptions headings="1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двор площадь</vt:lpstr>
      <vt:lpstr>уб пл л клеток</vt:lpstr>
      <vt:lpstr>жил. фонд на 2018 год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2018-01-12T04:48:13Z</cp:lastPrinted>
  <dcterms:created xsi:type="dcterms:W3CDTF">2018-06-27T08:21:25Z</dcterms:created>
  <dcterms:modified xsi:type="dcterms:W3CDTF">2018-06-27T09:53:00Z</dcterms:modified>
</cp:coreProperties>
</file>