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ьгота" sheetId="1" r:id="rId1"/>
    <sheet name="оранжевый слон" sheetId="2" r:id="rId2"/>
    <sheet name="ТТК" sheetId="3" r:id="rId3"/>
    <sheet name="Дианет" sheetId="4" r:id="rId4"/>
    <sheet name="Не жилые" sheetId="5" r:id="rId5"/>
    <sheet name="Ростелеком" sheetId="6" r:id="rId6"/>
    <sheet name="Сибирские сети" sheetId="7" r:id="rId7"/>
  </sheets>
  <definedNames/>
  <calcPr fullCalcOnLoad="1"/>
</workbook>
</file>

<file path=xl/sharedStrings.xml><?xml version="1.0" encoding="utf-8"?>
<sst xmlns="http://schemas.openxmlformats.org/spreadsheetml/2006/main" count="723" uniqueCount="188">
  <si>
    <t>22 п/съезда</t>
  </si>
  <si>
    <t>9 января</t>
  </si>
  <si>
    <t>21а</t>
  </si>
  <si>
    <t>Барнаульская</t>
  </si>
  <si>
    <t>В/строительная</t>
  </si>
  <si>
    <t>Григорьева</t>
  </si>
  <si>
    <t>Деповская</t>
  </si>
  <si>
    <t>Дорожная</t>
  </si>
  <si>
    <t>Дорожник</t>
  </si>
  <si>
    <t>7а</t>
  </si>
  <si>
    <t xml:space="preserve">Зеленая </t>
  </si>
  <si>
    <t>2а</t>
  </si>
  <si>
    <t>Крылова</t>
  </si>
  <si>
    <t>Молодежная</t>
  </si>
  <si>
    <t>Октябрьская</t>
  </si>
  <si>
    <t>26а</t>
  </si>
  <si>
    <t>Партизанская</t>
  </si>
  <si>
    <t>18а</t>
  </si>
  <si>
    <t>Песчаный</t>
  </si>
  <si>
    <t>Плодопитомник</t>
  </si>
  <si>
    <t>Репина</t>
  </si>
  <si>
    <t>Ударника</t>
  </si>
  <si>
    <t>Чкалова</t>
  </si>
  <si>
    <t>116а</t>
  </si>
  <si>
    <t>№п/п</t>
  </si>
  <si>
    <t>Адрес</t>
  </si>
  <si>
    <t>Начисление</t>
  </si>
  <si>
    <t>Оплата</t>
  </si>
  <si>
    <t>Вагоностроительная</t>
  </si>
  <si>
    <t>22 Партсъезда</t>
  </si>
  <si>
    <t>Кол-во</t>
  </si>
  <si>
    <t>узлов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</si>
  <si>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</si>
  <si>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</si>
  <si>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</si>
  <si>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</si>
  <si>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</si>
  <si>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</si>
  <si>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</si>
  <si>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</si>
  <si>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</si>
  <si>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</si>
  <si>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</si>
  <si>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</si>
  <si>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год</t>
  </si>
  <si>
    <t>Зап.СибТранстелеком 14</t>
  </si>
  <si>
    <t>Дианет14</t>
  </si>
  <si>
    <t>Дианет ООО УК ЖЭУ1</t>
  </si>
  <si>
    <t>ООО УК ЖЭУ1</t>
  </si>
  <si>
    <t>Наиненование</t>
  </si>
  <si>
    <t>ООО Бриг 114,6 м.кв</t>
  </si>
  <si>
    <t>ООО Бриг 73,5 м.кв</t>
  </si>
  <si>
    <t>32а</t>
  </si>
  <si>
    <t>24 часа</t>
  </si>
  <si>
    <t>Павшинкин</t>
  </si>
  <si>
    <t>Алферовы</t>
  </si>
  <si>
    <t>Арляпов</t>
  </si>
  <si>
    <t>Арутюнян</t>
  </si>
  <si>
    <t>Беликова</t>
  </si>
  <si>
    <t>Белоусова</t>
  </si>
  <si>
    <t>Благовещенская</t>
  </si>
  <si>
    <t>Боброва</t>
  </si>
  <si>
    <t>Бригантина</t>
  </si>
  <si>
    <t>Бычкова</t>
  </si>
  <si>
    <t>Власов</t>
  </si>
  <si>
    <t>Воронова</t>
  </si>
  <si>
    <t>Вэлта- Электроникс</t>
  </si>
  <si>
    <t>Гаврилкина</t>
  </si>
  <si>
    <t>Гайдышев, Андреев</t>
  </si>
  <si>
    <t>Гончарова</t>
  </si>
  <si>
    <t>Городской КПК</t>
  </si>
  <si>
    <t>Гост деталь</t>
  </si>
  <si>
    <t>Грань Гондарук</t>
  </si>
  <si>
    <t>Гусарский</t>
  </si>
  <si>
    <t>Гутова</t>
  </si>
  <si>
    <t>Жуков</t>
  </si>
  <si>
    <t>ЗАГС</t>
  </si>
  <si>
    <t>Змеева Ритуал</t>
  </si>
  <si>
    <t>Кипрова</t>
  </si>
  <si>
    <t>Клюева</t>
  </si>
  <si>
    <t>Колтышева</t>
  </si>
  <si>
    <t>Конорев</t>
  </si>
  <si>
    <t>Краеведческ.музей</t>
  </si>
  <si>
    <t>Красилов</t>
  </si>
  <si>
    <t>Кузнецов</t>
  </si>
  <si>
    <t>Купец</t>
  </si>
  <si>
    <t>Кучев</t>
  </si>
  <si>
    <t>Левищева</t>
  </si>
  <si>
    <t>Леснов Вояж</t>
  </si>
  <si>
    <t>Литуев</t>
  </si>
  <si>
    <t>Лысенко</t>
  </si>
  <si>
    <t>Мелентьева</t>
  </si>
  <si>
    <t>Меховой салон</t>
  </si>
  <si>
    <t>МЕЯ</t>
  </si>
  <si>
    <t>Милеком</t>
  </si>
  <si>
    <t>Муливанова</t>
  </si>
  <si>
    <t>Наволокин</t>
  </si>
  <si>
    <t>Никонова Удачный</t>
  </si>
  <si>
    <t>Хлебокомбинат</t>
  </si>
  <si>
    <t>Павлов стены</t>
  </si>
  <si>
    <t>Почтамп</t>
  </si>
  <si>
    <t>Плотникова</t>
  </si>
  <si>
    <t>Полиция</t>
  </si>
  <si>
    <t>Потыльцев</t>
  </si>
  <si>
    <t>Пятков</t>
  </si>
  <si>
    <t>Ракшин Мария-ра</t>
  </si>
  <si>
    <t>Редакция</t>
  </si>
  <si>
    <t>РиАл</t>
  </si>
  <si>
    <t>Ростпозитив</t>
  </si>
  <si>
    <t>Рыбкин</t>
  </si>
  <si>
    <t>Савчук</t>
  </si>
  <si>
    <t>Сибирячка</t>
  </si>
  <si>
    <t>Симонова</t>
  </si>
  <si>
    <t>Соболевы</t>
  </si>
  <si>
    <t>Соболева</t>
  </si>
  <si>
    <t>Сорокина</t>
  </si>
  <si>
    <t>Старк ЦТО</t>
  </si>
  <si>
    <t>Старый рынок</t>
  </si>
  <si>
    <t>Татьянкин</t>
  </si>
  <si>
    <t>Теличко аптека</t>
  </si>
  <si>
    <t>Ассистент</t>
  </si>
  <si>
    <t>Росреестр</t>
  </si>
  <si>
    <t>ФГБУ Росреестр</t>
  </si>
  <si>
    <t>Филипченко</t>
  </si>
  <si>
    <t>Форбанк</t>
  </si>
  <si>
    <t>ЦТО Старк</t>
  </si>
  <si>
    <t>Чарина</t>
  </si>
  <si>
    <t>Широкова</t>
  </si>
  <si>
    <t>Юршины</t>
  </si>
  <si>
    <t>Шмакова</t>
  </si>
  <si>
    <t>Итого</t>
  </si>
  <si>
    <t>Долг</t>
  </si>
  <si>
    <t>2015год</t>
  </si>
  <si>
    <t>Не жилые помещения2014</t>
  </si>
  <si>
    <t>Не жилые помещения 2015</t>
  </si>
  <si>
    <t>Беликова О.В.</t>
  </si>
  <si>
    <t>Медсервис(Иванов)</t>
  </si>
  <si>
    <t>Костюк</t>
  </si>
  <si>
    <t>Межрайонная ИФНС</t>
  </si>
  <si>
    <t>Панов</t>
  </si>
  <si>
    <t>Россельхозбанк</t>
  </si>
  <si>
    <t>Трансфарм</t>
  </si>
  <si>
    <t>Регслужба</t>
  </si>
  <si>
    <t>Харисова</t>
  </si>
  <si>
    <t>Ходаков О.Н.</t>
  </si>
  <si>
    <t>КУИ</t>
  </si>
  <si>
    <t>Дианет15</t>
  </si>
  <si>
    <t>Зап.СибТранстелеком 15</t>
  </si>
  <si>
    <t>Ростелеком 15</t>
  </si>
  <si>
    <t>Начисл</t>
  </si>
  <si>
    <t>оплата</t>
  </si>
  <si>
    <t>Начисление льготы домкомам</t>
  </si>
  <si>
    <t>ФИО</t>
  </si>
  <si>
    <t>Январь</t>
  </si>
  <si>
    <t>всего</t>
  </si>
  <si>
    <t>Дорожная,34,9</t>
  </si>
  <si>
    <t>Тараканова Е.Н.</t>
  </si>
  <si>
    <t>22 П/съезда,2-5</t>
  </si>
  <si>
    <t>Лось А.М.</t>
  </si>
  <si>
    <t>Партизанская,18-37</t>
  </si>
  <si>
    <t>Шевченко В.И.</t>
  </si>
  <si>
    <t>Октябрьска,16-1</t>
  </si>
  <si>
    <t>Сафиева С.В</t>
  </si>
  <si>
    <t>Молодежная.22-8</t>
  </si>
  <si>
    <t>Болотина И.С.</t>
  </si>
  <si>
    <t>Октябрьская,18-7/1</t>
  </si>
  <si>
    <t>Ивлев А.Н.</t>
  </si>
  <si>
    <t>Сибирские сети 2015</t>
  </si>
  <si>
    <t>Не жилые помещения 2016</t>
  </si>
  <si>
    <t>БТИ</t>
  </si>
  <si>
    <t>Зуева</t>
  </si>
  <si>
    <t>Лебедев П.А</t>
  </si>
  <si>
    <t>Миллер</t>
  </si>
  <si>
    <t>НГОО ВОИ</t>
  </si>
  <si>
    <t>долг</t>
  </si>
  <si>
    <t>сальдо</t>
  </si>
  <si>
    <t>начисление</t>
  </si>
  <si>
    <t>адрес</t>
  </si>
  <si>
    <t>Партизанская.18</t>
  </si>
  <si>
    <t>Партизанская.16</t>
  </si>
  <si>
    <t>Партизанская.18а</t>
  </si>
  <si>
    <t>2016 год</t>
  </si>
  <si>
    <t>ООО "Оранжевый слон"</t>
  </si>
  <si>
    <t>Сальдо</t>
  </si>
  <si>
    <t>ООО УК ЖЭУ1 Запсибтранстелеком</t>
  </si>
  <si>
    <t>Дианет16</t>
  </si>
  <si>
    <t>ООО УК ЖЭУ1Сибирские сети</t>
  </si>
  <si>
    <t>Партизанская,18-40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</si>
</sst>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17" applyFont="1" applyFill="1" applyBorder="1">
      <alignment/>
      <protection/>
    </xf>
    <xf numFmtId="0" fontId="1" fillId="2" borderId="1" xfId="17" applyFont="1" applyFill="1" applyBorder="1" applyAlignment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17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2" borderId="1" xfId="17" applyFont="1" applyFill="1" applyBorder="1">
      <alignment/>
      <protection/>
    </xf>
    <xf numFmtId="0" fontId="2" fillId="2" borderId="1" xfId="17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1" fillId="2" borderId="8" xfId="17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18.00390625" style="0" customWidth="1"/>
    <col min="2" max="2" width="13.421875" style="0" customWidth="1"/>
    <col min="3" max="3" width="7.57421875" style="0" customWidth="1"/>
    <col min="4" max="4" width="7.8515625" style="0" customWidth="1"/>
    <col min="5" max="5" width="6.00390625" style="0" customWidth="1"/>
    <col min="6" max="6" width="6.7109375" style="0" customWidth="1"/>
    <col min="7" max="7" width="5.8515625" style="0" customWidth="1"/>
    <col min="8" max="8" width="6.7109375" style="0" customWidth="1"/>
    <col min="9" max="9" width="6.28125" style="0" customWidth="1"/>
    <col min="10" max="10" width="6.57421875" style="0" customWidth="1"/>
    <col min="11" max="11" width="7.8515625" style="0" customWidth="1"/>
    <col min="12" max="12" width="6.57421875" style="0" customWidth="1"/>
    <col min="13" max="13" width="6.28125" style="0" customWidth="1"/>
    <col min="14" max="14" width="7.57421875" style="0" customWidth="1"/>
  </cols>
  <sheetData>
    <row r="2" ht="12.75">
      <c r="A2" t="s">
        <v>151</v>
      </c>
    </row>
    <row r="3" spans="1:15" ht="12.75">
      <c r="A3" s="5" t="s">
        <v>25</v>
      </c>
      <c r="B3" s="5" t="s">
        <v>152</v>
      </c>
      <c r="C3" s="5" t="s">
        <v>153</v>
      </c>
      <c r="D3" s="5" t="s">
        <v>33</v>
      </c>
      <c r="E3" s="5" t="s">
        <v>34</v>
      </c>
      <c r="F3" s="5" t="s">
        <v>35</v>
      </c>
      <c r="G3" s="5" t="s">
        <v>43</v>
      </c>
      <c r="H3" s="5" t="s">
        <v>36</v>
      </c>
      <c r="I3" s="5" t="s">
        <v>37</v>
      </c>
      <c r="J3" s="5" t="s">
        <v>38</v>
      </c>
      <c r="K3" s="5" t="s">
        <v>39</v>
      </c>
      <c r="L3" s="5" t="s">
        <v>40</v>
      </c>
      <c r="M3" s="5" t="s">
        <v>41</v>
      </c>
      <c r="N3" s="5" t="s">
        <v>42</v>
      </c>
      <c r="O3" s="5" t="s">
        <v>154</v>
      </c>
    </row>
    <row r="4" spans="1:15" ht="12.75">
      <c r="A4" s="5" t="s">
        <v>155</v>
      </c>
      <c r="B4" s="5" t="s">
        <v>156</v>
      </c>
      <c r="C4" s="5">
        <v>195.37</v>
      </c>
      <c r="D4" s="5">
        <v>195.37</v>
      </c>
      <c r="E4" s="5">
        <v>195.37</v>
      </c>
      <c r="F4" s="5">
        <v>195.37</v>
      </c>
      <c r="G4" s="5">
        <v>195.37</v>
      </c>
      <c r="H4" s="5">
        <v>195.37</v>
      </c>
      <c r="I4" s="5">
        <v>195.37</v>
      </c>
      <c r="J4" s="5">
        <f>I4</f>
        <v>195.37</v>
      </c>
      <c r="K4" s="5">
        <f>J4</f>
        <v>195.37</v>
      </c>
      <c r="L4" s="5">
        <f>K4</f>
        <v>195.37</v>
      </c>
      <c r="M4" s="5">
        <f>L4</f>
        <v>195.37</v>
      </c>
      <c r="N4" s="5">
        <f>M4</f>
        <v>195.37</v>
      </c>
      <c r="O4" s="5">
        <f aca="true" t="shared" si="0" ref="O4:O10">SUM(C4:N4)</f>
        <v>2344.4399999999996</v>
      </c>
    </row>
    <row r="5" spans="1:15" ht="12.75">
      <c r="A5" s="5" t="s">
        <v>157</v>
      </c>
      <c r="B5" s="5" t="s">
        <v>158</v>
      </c>
      <c r="C5" s="5">
        <v>221.13</v>
      </c>
      <c r="D5" s="5">
        <v>221.13</v>
      </c>
      <c r="E5" s="5">
        <v>221.13</v>
      </c>
      <c r="F5" s="5">
        <v>221.13</v>
      </c>
      <c r="G5" s="5">
        <v>221.13</v>
      </c>
      <c r="H5" s="5">
        <v>221.13</v>
      </c>
      <c r="I5" s="5">
        <v>221.13</v>
      </c>
      <c r="J5" s="5">
        <f>I5</f>
        <v>221.13</v>
      </c>
      <c r="K5" s="5">
        <f>J5</f>
        <v>221.13</v>
      </c>
      <c r="L5" s="5">
        <f>K5</f>
        <v>221.13</v>
      </c>
      <c r="M5" s="5">
        <f>L5</f>
        <v>221.13</v>
      </c>
      <c r="N5" s="5">
        <f>M5</f>
        <v>221.13</v>
      </c>
      <c r="O5" s="5">
        <f t="shared" si="0"/>
        <v>2653.560000000001</v>
      </c>
    </row>
    <row r="6" spans="1:15" ht="12.75">
      <c r="A6" s="5" t="s">
        <v>159</v>
      </c>
      <c r="B6" s="5" t="s">
        <v>160</v>
      </c>
      <c r="C6" s="5">
        <v>279.37</v>
      </c>
      <c r="D6" s="5">
        <v>279.37</v>
      </c>
      <c r="E6" s="5">
        <v>279.37</v>
      </c>
      <c r="F6" s="5"/>
      <c r="G6" s="5"/>
      <c r="H6" s="5"/>
      <c r="I6" s="5"/>
      <c r="J6" s="5"/>
      <c r="K6" s="5"/>
      <c r="L6" s="5"/>
      <c r="M6" s="5"/>
      <c r="N6" s="5"/>
      <c r="O6" s="5">
        <f t="shared" si="0"/>
        <v>838.11</v>
      </c>
    </row>
    <row r="7" spans="1:15" ht="12.75">
      <c r="A7" s="5" t="s">
        <v>161</v>
      </c>
      <c r="B7" s="5" t="s">
        <v>162</v>
      </c>
      <c r="C7" s="5">
        <v>313.41</v>
      </c>
      <c r="D7" s="5">
        <v>313.41</v>
      </c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626.82</v>
      </c>
    </row>
    <row r="8" spans="1:15" ht="12.75">
      <c r="A8" s="5" t="s">
        <v>187</v>
      </c>
      <c r="B8" s="5"/>
      <c r="C8" s="5"/>
      <c r="D8" s="5"/>
      <c r="E8" s="5"/>
      <c r="F8" s="5">
        <v>191.82</v>
      </c>
      <c r="G8" s="5">
        <v>191.82</v>
      </c>
      <c r="H8" s="5">
        <v>191.82</v>
      </c>
      <c r="I8" s="5">
        <v>191.82</v>
      </c>
      <c r="J8" s="5">
        <v>191.82</v>
      </c>
      <c r="K8" s="5">
        <v>191.82</v>
      </c>
      <c r="L8" s="5">
        <v>191.82</v>
      </c>
      <c r="M8" s="5">
        <v>191.82</v>
      </c>
      <c r="N8" s="5">
        <v>191.82</v>
      </c>
      <c r="O8" s="5">
        <f t="shared" si="0"/>
        <v>1726.3799999999997</v>
      </c>
    </row>
    <row r="9" spans="1:15" ht="12.75">
      <c r="A9" s="5" t="s">
        <v>163</v>
      </c>
      <c r="B9" s="5" t="s">
        <v>164</v>
      </c>
      <c r="C9" s="5">
        <v>278.36</v>
      </c>
      <c r="D9" s="5">
        <v>278.36</v>
      </c>
      <c r="E9" s="5">
        <v>278.36</v>
      </c>
      <c r="F9" s="5">
        <v>278.36</v>
      </c>
      <c r="G9" s="5">
        <v>278.36</v>
      </c>
      <c r="H9" s="5">
        <v>278.36</v>
      </c>
      <c r="I9" s="5">
        <v>278.36</v>
      </c>
      <c r="J9" s="5">
        <f aca="true" t="shared" si="1" ref="J9:N10">I9</f>
        <v>278.36</v>
      </c>
      <c r="K9" s="5">
        <f t="shared" si="1"/>
        <v>278.36</v>
      </c>
      <c r="L9" s="5">
        <f t="shared" si="1"/>
        <v>278.36</v>
      </c>
      <c r="M9" s="5">
        <f t="shared" si="1"/>
        <v>278.36</v>
      </c>
      <c r="N9" s="5">
        <f t="shared" si="1"/>
        <v>278.36</v>
      </c>
      <c r="O9" s="5">
        <f t="shared" si="0"/>
        <v>3340.320000000001</v>
      </c>
    </row>
    <row r="10" spans="1:15" ht="12.75">
      <c r="A10" s="5" t="s">
        <v>165</v>
      </c>
      <c r="B10" s="5" t="s">
        <v>166</v>
      </c>
      <c r="C10" s="5">
        <v>105.04</v>
      </c>
      <c r="D10" s="5">
        <v>105.04</v>
      </c>
      <c r="E10" s="5">
        <v>105.04</v>
      </c>
      <c r="F10" s="5">
        <v>105.04</v>
      </c>
      <c r="G10" s="5">
        <v>105.04</v>
      </c>
      <c r="H10" s="5">
        <v>105.04</v>
      </c>
      <c r="I10" s="5">
        <v>105.04</v>
      </c>
      <c r="J10" s="5">
        <f t="shared" si="1"/>
        <v>105.04</v>
      </c>
      <c r="K10" s="5">
        <f t="shared" si="1"/>
        <v>105.04</v>
      </c>
      <c r="L10" s="5">
        <f t="shared" si="1"/>
        <v>105.04</v>
      </c>
      <c r="M10" s="5">
        <f t="shared" si="1"/>
        <v>105.04</v>
      </c>
      <c r="N10" s="5">
        <f t="shared" si="1"/>
        <v>105.04</v>
      </c>
      <c r="O10" s="5">
        <f t="shared" si="0"/>
        <v>1260.4799999999998</v>
      </c>
    </row>
    <row r="11" spans="1:15" ht="12.75">
      <c r="A11" s="5" t="s">
        <v>130</v>
      </c>
      <c r="B11" s="5"/>
      <c r="C11" s="5">
        <f>SUM(C4:C10)</f>
        <v>1392.6799999999998</v>
      </c>
      <c r="D11" s="5">
        <f>SUM(D4:D10)</f>
        <v>1392.6799999999998</v>
      </c>
      <c r="E11" s="5">
        <f>SUM(E4:E10)</f>
        <v>1079.27</v>
      </c>
      <c r="F11" s="5">
        <f>SUM(F4:F10)</f>
        <v>991.7199999999999</v>
      </c>
      <c r="G11" s="5">
        <f>SUM(G4:G10)</f>
        <v>991.7199999999999</v>
      </c>
      <c r="H11" s="5">
        <f>SUM(H4:H10)</f>
        <v>991.7199999999999</v>
      </c>
      <c r="I11" s="5">
        <f>SUM(I4:I10)</f>
        <v>991.7199999999999</v>
      </c>
      <c r="J11" s="5">
        <f>SUM(J4:J10)</f>
        <v>991.7199999999999</v>
      </c>
      <c r="K11" s="5">
        <f>SUM(K4:K10)</f>
        <v>991.7199999999999</v>
      </c>
      <c r="L11" s="5">
        <f>SUM(L4:L10)</f>
        <v>991.7199999999999</v>
      </c>
      <c r="M11" s="5">
        <f>SUM(M4:M10)</f>
        <v>991.7199999999999</v>
      </c>
      <c r="N11" s="5">
        <f>SUM(N4:N10)</f>
        <v>991.7199999999999</v>
      </c>
      <c r="O11" s="5">
        <f>SUM(O4:O10)</f>
        <v>12790.11</v>
      </c>
    </row>
  </sheetData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8" sqref="E8"/>
    </sheetView>
  </sheetViews>
  <sheetFormatPr defaultColWidth="9.140625" defaultRowHeight="12.75"/>
  <cols>
    <col min="1" max="1" width="20.00390625" style="0" customWidth="1"/>
    <col min="2" max="2" width="11.28125" style="0" customWidth="1"/>
  </cols>
  <sheetData>
    <row r="1" ht="12.75">
      <c r="A1" t="s">
        <v>182</v>
      </c>
    </row>
    <row r="2" spans="2:4" ht="12.75">
      <c r="B2" s="22" t="s">
        <v>181</v>
      </c>
      <c r="C2" s="22"/>
      <c r="D2" s="22"/>
    </row>
    <row r="3" spans="1:4" ht="12.75">
      <c r="A3" s="5" t="s">
        <v>177</v>
      </c>
      <c r="B3" s="5" t="s">
        <v>26</v>
      </c>
      <c r="C3" s="5" t="s">
        <v>150</v>
      </c>
      <c r="D3" s="5" t="s">
        <v>175</v>
      </c>
    </row>
    <row r="4" spans="1:4" ht="12.75">
      <c r="A4" s="5" t="s">
        <v>178</v>
      </c>
      <c r="B4" s="5">
        <f>(50*3)+(50*2*9)</f>
        <v>1050</v>
      </c>
      <c r="C4" s="5">
        <f>2300/3200*B4</f>
        <v>754.6875</v>
      </c>
      <c r="D4" s="5">
        <f>B4-C4</f>
        <v>295.3125</v>
      </c>
    </row>
    <row r="5" spans="1:4" ht="12.75">
      <c r="A5" s="5" t="s">
        <v>180</v>
      </c>
      <c r="B5" s="5">
        <f>50*3</f>
        <v>150</v>
      </c>
      <c r="C5" s="5">
        <f>2300/3200*B5</f>
        <v>107.8125</v>
      </c>
      <c r="D5" s="5">
        <f>B5-C5</f>
        <v>42.1875</v>
      </c>
    </row>
    <row r="6" spans="1:4" ht="12.75">
      <c r="A6" s="5" t="s">
        <v>179</v>
      </c>
      <c r="B6" s="5">
        <f>50*4*10</f>
        <v>2000</v>
      </c>
      <c r="C6" s="5">
        <f>2300/3200*B6</f>
        <v>1437.5</v>
      </c>
      <c r="D6" s="5">
        <f>B6-C6</f>
        <v>562.5</v>
      </c>
    </row>
    <row r="7" spans="1:4" ht="12.75">
      <c r="A7" s="5"/>
      <c r="B7" s="5">
        <f>SUM(B4:B6)</f>
        <v>3200</v>
      </c>
      <c r="C7" s="5">
        <f>SUM(C4:C6)</f>
        <v>2300</v>
      </c>
      <c r="D7" s="5">
        <f>SUM(D4:D6)</f>
        <v>900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0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7.421875" style="0" customWidth="1"/>
    <col min="4" max="4" width="6.57421875" style="0" customWidth="1"/>
    <col min="5" max="5" width="7.00390625" style="0" hidden="1" customWidth="1"/>
    <col min="6" max="6" width="8.28125" style="0" hidden="1" customWidth="1"/>
    <col min="7" max="7" width="5.00390625" style="0" hidden="1" customWidth="1"/>
    <col min="8" max="8" width="7.00390625" style="0" hidden="1" customWidth="1"/>
    <col min="9" max="9" width="5.00390625" style="0" hidden="1" customWidth="1"/>
    <col min="10" max="11" width="5.421875" style="0" hidden="1" customWidth="1"/>
    <col min="12" max="12" width="6.421875" style="0" hidden="1" customWidth="1"/>
    <col min="13" max="13" width="8.7109375" style="0" hidden="1" customWidth="1"/>
    <col min="14" max="14" width="7.57421875" style="0" hidden="1" customWidth="1"/>
    <col min="15" max="15" width="7.00390625" style="0" hidden="1" customWidth="1"/>
    <col min="16" max="16" width="8.00390625" style="0" hidden="1" customWidth="1"/>
    <col min="17" max="17" width="6.00390625" style="0" hidden="1" customWidth="1"/>
    <col min="18" max="18" width="11.00390625" style="0" hidden="1" customWidth="1"/>
    <col min="19" max="19" width="0.13671875" style="0" customWidth="1"/>
    <col min="20" max="20" width="8.28125" style="0" hidden="1" customWidth="1"/>
    <col min="21" max="21" width="5.00390625" style="0" hidden="1" customWidth="1"/>
    <col min="22" max="22" width="7.00390625" style="0" hidden="1" customWidth="1"/>
    <col min="23" max="23" width="5.00390625" style="0" hidden="1" customWidth="1"/>
    <col min="24" max="24" width="0.2890625" style="0" hidden="1" customWidth="1"/>
    <col min="25" max="25" width="5.421875" style="0" hidden="1" customWidth="1"/>
    <col min="26" max="26" width="6.421875" style="0" hidden="1" customWidth="1"/>
    <col min="27" max="27" width="8.7109375" style="0" hidden="1" customWidth="1"/>
    <col min="28" max="28" width="7.57421875" style="0" hidden="1" customWidth="1"/>
    <col min="29" max="29" width="7.00390625" style="0" hidden="1" customWidth="1"/>
    <col min="30" max="30" width="8.00390625" style="0" hidden="1" customWidth="1"/>
    <col min="31" max="33" width="9.140625" style="0" hidden="1" customWidth="1"/>
  </cols>
  <sheetData>
    <row r="1" ht="12.75">
      <c r="B1" t="s">
        <v>184</v>
      </c>
    </row>
    <row r="2" spans="1:36" ht="12.75">
      <c r="A2" s="24" t="s">
        <v>24</v>
      </c>
      <c r="B2" s="26" t="s">
        <v>25</v>
      </c>
      <c r="C2" s="27"/>
      <c r="D2" s="7" t="s">
        <v>30</v>
      </c>
      <c r="E2" s="30" t="s">
        <v>45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5"/>
      <c r="R2" s="20"/>
      <c r="S2" s="30" t="s">
        <v>147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  <c r="AE2" s="23">
        <v>2015</v>
      </c>
      <c r="AF2" s="23"/>
      <c r="AG2" s="23"/>
      <c r="AH2" s="23">
        <v>2016</v>
      </c>
      <c r="AI2" s="23"/>
      <c r="AJ2" s="23"/>
    </row>
    <row r="3" spans="1:36" ht="12.75">
      <c r="A3" s="25"/>
      <c r="B3" s="28"/>
      <c r="C3" s="29"/>
      <c r="D3" s="8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43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/>
      <c r="R3" s="5" t="s">
        <v>175</v>
      </c>
      <c r="S3" s="5" t="s">
        <v>32</v>
      </c>
      <c r="T3" s="5" t="s">
        <v>33</v>
      </c>
      <c r="U3" s="5" t="s">
        <v>34</v>
      </c>
      <c r="V3" s="5" t="s">
        <v>35</v>
      </c>
      <c r="W3" s="5" t="s">
        <v>43</v>
      </c>
      <c r="X3" s="5" t="s">
        <v>36</v>
      </c>
      <c r="Y3" s="5" t="s">
        <v>37</v>
      </c>
      <c r="Z3" s="5" t="s">
        <v>38</v>
      </c>
      <c r="AA3" s="5" t="s">
        <v>39</v>
      </c>
      <c r="AB3" s="5" t="s">
        <v>40</v>
      </c>
      <c r="AC3" s="5" t="s">
        <v>41</v>
      </c>
      <c r="AD3" s="5" t="s">
        <v>42</v>
      </c>
      <c r="AE3" s="5" t="s">
        <v>26</v>
      </c>
      <c r="AF3" s="11" t="s">
        <v>27</v>
      </c>
      <c r="AG3" s="11" t="s">
        <v>175</v>
      </c>
      <c r="AH3" s="11" t="s">
        <v>176</v>
      </c>
      <c r="AI3" s="11" t="s">
        <v>150</v>
      </c>
      <c r="AJ3" s="11" t="s">
        <v>175</v>
      </c>
    </row>
    <row r="4" spans="1:36" ht="12.75">
      <c r="A4" s="1">
        <v>1</v>
      </c>
      <c r="B4" s="1" t="s">
        <v>0</v>
      </c>
      <c r="C4" s="2">
        <v>2</v>
      </c>
      <c r="D4" s="9">
        <v>1</v>
      </c>
      <c r="E4" s="5">
        <v>200</v>
      </c>
      <c r="F4" s="5">
        <v>200</v>
      </c>
      <c r="G4" s="5">
        <v>200</v>
      </c>
      <c r="H4" s="5">
        <v>200</v>
      </c>
      <c r="I4" s="5">
        <v>200</v>
      </c>
      <c r="J4" s="5">
        <v>200</v>
      </c>
      <c r="K4" s="5">
        <v>200</v>
      </c>
      <c r="L4" s="5">
        <v>200</v>
      </c>
      <c r="M4" s="5">
        <v>200</v>
      </c>
      <c r="N4" s="5">
        <v>200</v>
      </c>
      <c r="O4" s="5">
        <v>200</v>
      </c>
      <c r="P4" s="5">
        <v>200</v>
      </c>
      <c r="Q4" s="5">
        <f>SUM(E4:P4)</f>
        <v>2400</v>
      </c>
      <c r="R4" s="5">
        <f>126200/45800*Q4</f>
        <v>6613.100436681222</v>
      </c>
      <c r="S4" s="5">
        <v>200</v>
      </c>
      <c r="T4" s="5">
        <v>200</v>
      </c>
      <c r="U4" s="5">
        <v>200</v>
      </c>
      <c r="V4" s="5">
        <v>200</v>
      </c>
      <c r="W4" s="5">
        <v>200</v>
      </c>
      <c r="X4" s="5">
        <v>200</v>
      </c>
      <c r="Y4" s="5">
        <v>200</v>
      </c>
      <c r="Z4" s="5">
        <v>200</v>
      </c>
      <c r="AA4" s="5">
        <v>200</v>
      </c>
      <c r="AB4" s="5">
        <v>200</v>
      </c>
      <c r="AC4" s="5">
        <v>200</v>
      </c>
      <c r="AD4" s="5">
        <v>200</v>
      </c>
      <c r="AE4" s="5">
        <f>SUM(S4:AD4)</f>
        <v>2400</v>
      </c>
      <c r="AF4" s="5">
        <f>AE4+2400+1356</f>
        <v>6156</v>
      </c>
      <c r="AG4" s="5">
        <f>R4+AE4-AF4</f>
        <v>2857.100436681223</v>
      </c>
      <c r="AH4" s="5">
        <f>D4*200*12</f>
        <v>2400</v>
      </c>
      <c r="AI4" s="5">
        <v>3428.5715</v>
      </c>
      <c r="AJ4" s="5">
        <f>AG4+AH4-AI4</f>
        <v>1828.528936681223</v>
      </c>
    </row>
    <row r="5" spans="1:36" ht="12.75">
      <c r="A5" s="1">
        <f aca="true" t="shared" si="0" ref="A5:A68">A4+1</f>
        <v>2</v>
      </c>
      <c r="B5" s="1" t="s">
        <v>0</v>
      </c>
      <c r="C5" s="2">
        <v>1</v>
      </c>
      <c r="D5" s="9">
        <v>1</v>
      </c>
      <c r="E5" s="5">
        <v>200</v>
      </c>
      <c r="F5" s="5">
        <v>200</v>
      </c>
      <c r="G5" s="5">
        <v>200</v>
      </c>
      <c r="H5" s="5">
        <v>200</v>
      </c>
      <c r="I5" s="5">
        <v>200</v>
      </c>
      <c r="J5" s="5">
        <v>200</v>
      </c>
      <c r="K5" s="5">
        <v>200</v>
      </c>
      <c r="L5" s="5">
        <v>200</v>
      </c>
      <c r="M5" s="5">
        <v>200</v>
      </c>
      <c r="N5" s="5">
        <v>200</v>
      </c>
      <c r="O5" s="5">
        <v>200</v>
      </c>
      <c r="P5" s="5">
        <v>200</v>
      </c>
      <c r="Q5" s="5">
        <f aca="true" t="shared" si="1" ref="Q5:Q50">SUM(E5:P5)</f>
        <v>2400</v>
      </c>
      <c r="R5" s="5">
        <f aca="true" t="shared" si="2" ref="R5:R68">126200/45800*Q5</f>
        <v>6613.100436681222</v>
      </c>
      <c r="S5" s="5">
        <v>200</v>
      </c>
      <c r="T5" s="5">
        <v>200</v>
      </c>
      <c r="U5" s="5">
        <v>200</v>
      </c>
      <c r="V5" s="5">
        <v>200</v>
      </c>
      <c r="W5" s="5">
        <v>200</v>
      </c>
      <c r="X5" s="5">
        <v>200</v>
      </c>
      <c r="Y5" s="5">
        <v>200</v>
      </c>
      <c r="Z5" s="5">
        <v>200</v>
      </c>
      <c r="AA5" s="5"/>
      <c r="AB5" s="5"/>
      <c r="AC5" s="5"/>
      <c r="AD5" s="5"/>
      <c r="AE5" s="5">
        <f aca="true" t="shared" si="3" ref="AE5:AE68">SUM(S5:AD5)</f>
        <v>1600</v>
      </c>
      <c r="AF5" s="5">
        <f>AE5+2400+1356</f>
        <v>5356</v>
      </c>
      <c r="AG5" s="5">
        <f aca="true" t="shared" si="4" ref="AG5:AG68">R5+AE5-AF5</f>
        <v>2857.100436681223</v>
      </c>
      <c r="AH5" s="5"/>
      <c r="AI5" s="5"/>
      <c r="AJ5" s="5">
        <f aca="true" t="shared" si="5" ref="AJ5:AJ68">AG5+AH5-AI5</f>
        <v>2857.100436681223</v>
      </c>
    </row>
    <row r="6" spans="1:36" ht="12.75">
      <c r="A6" s="1">
        <f t="shared" si="0"/>
        <v>3</v>
      </c>
      <c r="B6" s="1" t="s">
        <v>0</v>
      </c>
      <c r="C6" s="2">
        <v>4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f t="shared" si="1"/>
        <v>0</v>
      </c>
      <c r="R6" s="5">
        <f t="shared" si="2"/>
        <v>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f t="shared" si="3"/>
        <v>0</v>
      </c>
      <c r="AF6" s="5"/>
      <c r="AG6" s="5">
        <f t="shared" si="4"/>
        <v>0</v>
      </c>
      <c r="AH6" s="5"/>
      <c r="AI6" s="5"/>
      <c r="AJ6" s="5">
        <f t="shared" si="5"/>
        <v>0</v>
      </c>
    </row>
    <row r="7" spans="1:36" ht="12.75">
      <c r="A7" s="1">
        <f t="shared" si="0"/>
        <v>4</v>
      </c>
      <c r="B7" s="1" t="s">
        <v>0</v>
      </c>
      <c r="C7" s="2">
        <v>5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f t="shared" si="1"/>
        <v>0</v>
      </c>
      <c r="R7" s="5">
        <f t="shared" si="2"/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f t="shared" si="3"/>
        <v>0</v>
      </c>
      <c r="AF7" s="5"/>
      <c r="AG7" s="5">
        <f t="shared" si="4"/>
        <v>0</v>
      </c>
      <c r="AH7" s="5"/>
      <c r="AI7" s="5"/>
      <c r="AJ7" s="5">
        <f t="shared" si="5"/>
        <v>0</v>
      </c>
    </row>
    <row r="8" spans="1:36" ht="12.75">
      <c r="A8" s="1">
        <f t="shared" si="0"/>
        <v>5</v>
      </c>
      <c r="B8" s="1" t="s">
        <v>0</v>
      </c>
      <c r="C8" s="2">
        <v>6</v>
      </c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1"/>
        <v>0</v>
      </c>
      <c r="R8" s="5">
        <f t="shared" si="2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f t="shared" si="3"/>
        <v>0</v>
      </c>
      <c r="AF8" s="5"/>
      <c r="AG8" s="5">
        <f t="shared" si="4"/>
        <v>0</v>
      </c>
      <c r="AH8" s="5"/>
      <c r="AI8" s="5"/>
      <c r="AJ8" s="5">
        <f t="shared" si="5"/>
        <v>0</v>
      </c>
    </row>
    <row r="9" spans="1:36" ht="12.75">
      <c r="A9" s="1">
        <f t="shared" si="0"/>
        <v>6</v>
      </c>
      <c r="B9" s="1" t="s">
        <v>0</v>
      </c>
      <c r="C9" s="2">
        <v>8</v>
      </c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1"/>
        <v>0</v>
      </c>
      <c r="R9" s="5">
        <f t="shared" si="2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f t="shared" si="3"/>
        <v>0</v>
      </c>
      <c r="AF9" s="5"/>
      <c r="AG9" s="5">
        <f t="shared" si="4"/>
        <v>0</v>
      </c>
      <c r="AH9" s="5"/>
      <c r="AI9" s="5"/>
      <c r="AJ9" s="5">
        <f t="shared" si="5"/>
        <v>0</v>
      </c>
    </row>
    <row r="10" spans="1:36" ht="12.75">
      <c r="A10" s="1">
        <f t="shared" si="0"/>
        <v>7</v>
      </c>
      <c r="B10" s="1" t="s">
        <v>0</v>
      </c>
      <c r="C10" s="2">
        <v>9</v>
      </c>
      <c r="D10" s="9">
        <v>1</v>
      </c>
      <c r="E10" s="5">
        <v>200</v>
      </c>
      <c r="F10" s="5">
        <v>200</v>
      </c>
      <c r="G10" s="5">
        <v>200</v>
      </c>
      <c r="H10" s="5">
        <v>200</v>
      </c>
      <c r="I10" s="5">
        <v>200</v>
      </c>
      <c r="J10" s="5">
        <v>200</v>
      </c>
      <c r="K10" s="5">
        <v>200</v>
      </c>
      <c r="L10" s="5">
        <v>200</v>
      </c>
      <c r="M10" s="5">
        <v>200</v>
      </c>
      <c r="N10" s="5">
        <v>200</v>
      </c>
      <c r="O10" s="5">
        <v>200</v>
      </c>
      <c r="P10" s="5">
        <v>200</v>
      </c>
      <c r="Q10" s="5">
        <f t="shared" si="1"/>
        <v>2400</v>
      </c>
      <c r="R10" s="5">
        <f t="shared" si="2"/>
        <v>6613.100436681222</v>
      </c>
      <c r="S10" s="5">
        <v>200</v>
      </c>
      <c r="T10" s="5">
        <v>200</v>
      </c>
      <c r="U10" s="5">
        <v>200</v>
      </c>
      <c r="V10" s="5">
        <v>200</v>
      </c>
      <c r="W10" s="5">
        <v>200</v>
      </c>
      <c r="X10" s="5">
        <v>200</v>
      </c>
      <c r="Y10" s="5">
        <v>200</v>
      </c>
      <c r="Z10" s="5">
        <v>200</v>
      </c>
      <c r="AA10" s="5"/>
      <c r="AB10" s="5"/>
      <c r="AC10" s="5"/>
      <c r="AD10" s="5"/>
      <c r="AE10" s="5">
        <f t="shared" si="3"/>
        <v>1600</v>
      </c>
      <c r="AF10" s="5">
        <f>AE10+2400+1356</f>
        <v>5356</v>
      </c>
      <c r="AG10" s="5">
        <f t="shared" si="4"/>
        <v>2857.100436681223</v>
      </c>
      <c r="AH10" s="5"/>
      <c r="AI10" s="5"/>
      <c r="AJ10" s="5">
        <f t="shared" si="5"/>
        <v>2857.100436681223</v>
      </c>
    </row>
    <row r="11" spans="1:36" ht="12.75">
      <c r="A11" s="1">
        <f t="shared" si="0"/>
        <v>8</v>
      </c>
      <c r="B11" s="1" t="s">
        <v>0</v>
      </c>
      <c r="C11" s="2">
        <v>11</v>
      </c>
      <c r="D11" s="9">
        <v>1</v>
      </c>
      <c r="E11" s="5">
        <v>200</v>
      </c>
      <c r="F11" s="5">
        <v>200</v>
      </c>
      <c r="G11" s="5">
        <v>200</v>
      </c>
      <c r="H11" s="5">
        <v>200</v>
      </c>
      <c r="I11" s="5">
        <v>200</v>
      </c>
      <c r="J11" s="5">
        <v>200</v>
      </c>
      <c r="K11" s="5">
        <v>200</v>
      </c>
      <c r="L11" s="5">
        <v>200</v>
      </c>
      <c r="M11" s="5">
        <v>200</v>
      </c>
      <c r="N11" s="5">
        <v>200</v>
      </c>
      <c r="O11" s="5">
        <v>200</v>
      </c>
      <c r="P11" s="5">
        <v>200</v>
      </c>
      <c r="Q11" s="5">
        <f t="shared" si="1"/>
        <v>2400</v>
      </c>
      <c r="R11" s="5">
        <f t="shared" si="2"/>
        <v>6613.100436681222</v>
      </c>
      <c r="S11" s="5">
        <v>200</v>
      </c>
      <c r="T11" s="5">
        <v>200</v>
      </c>
      <c r="U11" s="5">
        <v>200</v>
      </c>
      <c r="V11" s="5">
        <v>200</v>
      </c>
      <c r="W11" s="5">
        <v>200</v>
      </c>
      <c r="X11" s="5">
        <v>200</v>
      </c>
      <c r="Y11" s="5">
        <v>200</v>
      </c>
      <c r="Z11" s="5">
        <v>200</v>
      </c>
      <c r="AA11" s="5">
        <v>200</v>
      </c>
      <c r="AB11" s="5">
        <v>200</v>
      </c>
      <c r="AC11" s="5"/>
      <c r="AD11" s="5"/>
      <c r="AE11" s="5">
        <f t="shared" si="3"/>
        <v>2000</v>
      </c>
      <c r="AF11" s="5">
        <f>AE11+2400+1356</f>
        <v>5756</v>
      </c>
      <c r="AG11" s="5">
        <f t="shared" si="4"/>
        <v>2857.100436681223</v>
      </c>
      <c r="AH11" s="5"/>
      <c r="AI11" s="5"/>
      <c r="AJ11" s="5">
        <f t="shared" si="5"/>
        <v>2857.100436681223</v>
      </c>
    </row>
    <row r="12" spans="1:36" ht="12.75">
      <c r="A12" s="1">
        <f t="shared" si="0"/>
        <v>9</v>
      </c>
      <c r="B12" s="1" t="s">
        <v>0</v>
      </c>
      <c r="C12" s="2">
        <v>12</v>
      </c>
      <c r="D12" s="9">
        <v>1</v>
      </c>
      <c r="E12" s="5">
        <v>200</v>
      </c>
      <c r="F12" s="5">
        <v>200</v>
      </c>
      <c r="G12" s="5">
        <v>200</v>
      </c>
      <c r="H12" s="5">
        <v>200</v>
      </c>
      <c r="I12" s="5">
        <v>200</v>
      </c>
      <c r="J12" s="5">
        <v>200</v>
      </c>
      <c r="K12" s="5">
        <v>200</v>
      </c>
      <c r="L12" s="5">
        <v>200</v>
      </c>
      <c r="M12" s="5">
        <v>200</v>
      </c>
      <c r="N12" s="5">
        <v>200</v>
      </c>
      <c r="O12" s="5">
        <v>200</v>
      </c>
      <c r="P12" s="5">
        <v>200</v>
      </c>
      <c r="Q12" s="5">
        <f t="shared" si="1"/>
        <v>2400</v>
      </c>
      <c r="R12" s="5">
        <f t="shared" si="2"/>
        <v>6613.100436681222</v>
      </c>
      <c r="S12" s="5">
        <v>200</v>
      </c>
      <c r="T12" s="5">
        <v>200</v>
      </c>
      <c r="U12" s="5">
        <v>200</v>
      </c>
      <c r="V12" s="5">
        <v>200</v>
      </c>
      <c r="W12" s="5">
        <v>200</v>
      </c>
      <c r="X12" s="5">
        <v>200</v>
      </c>
      <c r="Y12" s="5">
        <v>200</v>
      </c>
      <c r="Z12" s="5">
        <v>200</v>
      </c>
      <c r="AA12" s="5">
        <v>200</v>
      </c>
      <c r="AB12" s="5">
        <v>200</v>
      </c>
      <c r="AC12" s="5">
        <v>200</v>
      </c>
      <c r="AD12" s="5">
        <v>200</v>
      </c>
      <c r="AE12" s="5">
        <f t="shared" si="3"/>
        <v>2400</v>
      </c>
      <c r="AF12" s="5">
        <f>AE12+2400+1356</f>
        <v>6156</v>
      </c>
      <c r="AG12" s="5">
        <f t="shared" si="4"/>
        <v>2857.100436681223</v>
      </c>
      <c r="AH12" s="5">
        <f>D12*200*12</f>
        <v>2400</v>
      </c>
      <c r="AI12" s="5">
        <v>3428.5715</v>
      </c>
      <c r="AJ12" s="5">
        <f t="shared" si="5"/>
        <v>1828.528936681223</v>
      </c>
    </row>
    <row r="13" spans="1:36" ht="12.75">
      <c r="A13" s="1">
        <f t="shared" si="0"/>
        <v>10</v>
      </c>
      <c r="B13" s="1" t="s">
        <v>0</v>
      </c>
      <c r="C13" s="2">
        <v>13</v>
      </c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>
        <f t="shared" si="1"/>
        <v>0</v>
      </c>
      <c r="R13" s="5">
        <f t="shared" si="2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5">
        <f t="shared" si="3"/>
        <v>0</v>
      </c>
      <c r="AF13" s="5"/>
      <c r="AG13" s="5">
        <f t="shared" si="4"/>
        <v>0</v>
      </c>
      <c r="AH13" s="5"/>
      <c r="AI13" s="5"/>
      <c r="AJ13" s="5">
        <f t="shared" si="5"/>
        <v>0</v>
      </c>
    </row>
    <row r="14" spans="1:36" ht="12.75">
      <c r="A14" s="1">
        <f t="shared" si="0"/>
        <v>11</v>
      </c>
      <c r="B14" s="1" t="s">
        <v>1</v>
      </c>
      <c r="C14" s="2" t="s">
        <v>2</v>
      </c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1"/>
        <v>0</v>
      </c>
      <c r="R14" s="5">
        <f t="shared" si="2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>
        <f t="shared" si="3"/>
        <v>0</v>
      </c>
      <c r="AF14" s="5"/>
      <c r="AG14" s="5">
        <f t="shared" si="4"/>
        <v>0</v>
      </c>
      <c r="AH14" s="5"/>
      <c r="AI14" s="5"/>
      <c r="AJ14" s="5">
        <f t="shared" si="5"/>
        <v>0</v>
      </c>
    </row>
    <row r="15" spans="1:36" ht="12" customHeight="1">
      <c r="A15" s="1">
        <f t="shared" si="0"/>
        <v>12</v>
      </c>
      <c r="B15" s="1" t="s">
        <v>1</v>
      </c>
      <c r="C15" s="2">
        <v>22</v>
      </c>
      <c r="D15" s="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1"/>
        <v>0</v>
      </c>
      <c r="R15" s="5">
        <f t="shared" si="2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f t="shared" si="3"/>
        <v>0</v>
      </c>
      <c r="AF15" s="5"/>
      <c r="AG15" s="5">
        <f t="shared" si="4"/>
        <v>0</v>
      </c>
      <c r="AH15" s="5"/>
      <c r="AI15" s="5"/>
      <c r="AJ15" s="5">
        <f t="shared" si="5"/>
        <v>0</v>
      </c>
    </row>
    <row r="16" spans="1:36" ht="12.75">
      <c r="A16" s="1">
        <f t="shared" si="0"/>
        <v>13</v>
      </c>
      <c r="B16" s="1" t="s">
        <v>3</v>
      </c>
      <c r="C16" s="2">
        <v>4</v>
      </c>
      <c r="D16" s="9">
        <v>1</v>
      </c>
      <c r="E16" s="5">
        <v>200</v>
      </c>
      <c r="F16" s="5">
        <v>200</v>
      </c>
      <c r="G16" s="5">
        <v>200</v>
      </c>
      <c r="H16" s="5">
        <v>200</v>
      </c>
      <c r="I16" s="5">
        <v>200</v>
      </c>
      <c r="J16" s="5">
        <v>200</v>
      </c>
      <c r="K16" s="5">
        <v>200</v>
      </c>
      <c r="L16" s="5">
        <v>200</v>
      </c>
      <c r="M16" s="5">
        <v>200</v>
      </c>
      <c r="N16" s="5">
        <v>200</v>
      </c>
      <c r="O16" s="5">
        <v>200</v>
      </c>
      <c r="P16" s="5">
        <v>200</v>
      </c>
      <c r="Q16" s="5">
        <f t="shared" si="1"/>
        <v>2400</v>
      </c>
      <c r="R16" s="5">
        <f t="shared" si="2"/>
        <v>6613.100436681222</v>
      </c>
      <c r="S16" s="5">
        <v>200</v>
      </c>
      <c r="T16" s="5">
        <v>200</v>
      </c>
      <c r="U16" s="5">
        <v>200</v>
      </c>
      <c r="V16" s="5">
        <v>200</v>
      </c>
      <c r="W16" s="5">
        <v>200</v>
      </c>
      <c r="X16" s="5">
        <v>200</v>
      </c>
      <c r="Y16" s="5">
        <v>200</v>
      </c>
      <c r="Z16" s="5"/>
      <c r="AA16" s="5"/>
      <c r="AB16" s="5"/>
      <c r="AC16" s="5"/>
      <c r="AD16" s="5"/>
      <c r="AE16" s="5">
        <f t="shared" si="3"/>
        <v>1400</v>
      </c>
      <c r="AF16" s="5">
        <f>AE16+2400+1356</f>
        <v>5156</v>
      </c>
      <c r="AG16" s="5">
        <f t="shared" si="4"/>
        <v>2857.100436681222</v>
      </c>
      <c r="AH16" s="5"/>
      <c r="AI16" s="5"/>
      <c r="AJ16" s="5">
        <f t="shared" si="5"/>
        <v>2857.100436681222</v>
      </c>
    </row>
    <row r="17" spans="1:36" ht="12.75">
      <c r="A17" s="1">
        <f t="shared" si="0"/>
        <v>14</v>
      </c>
      <c r="B17" s="1" t="s">
        <v>3</v>
      </c>
      <c r="C17" s="2">
        <v>5</v>
      </c>
      <c r="D17" s="9">
        <v>2</v>
      </c>
      <c r="E17" s="5">
        <v>400</v>
      </c>
      <c r="F17" s="5">
        <v>400</v>
      </c>
      <c r="G17" s="5">
        <v>400</v>
      </c>
      <c r="H17" s="5">
        <v>400</v>
      </c>
      <c r="I17" s="5">
        <v>400</v>
      </c>
      <c r="J17" s="5">
        <v>400</v>
      </c>
      <c r="K17" s="5">
        <v>400</v>
      </c>
      <c r="L17" s="5">
        <v>400</v>
      </c>
      <c r="M17" s="5">
        <v>400</v>
      </c>
      <c r="N17" s="5">
        <v>400</v>
      </c>
      <c r="O17" s="5">
        <v>400</v>
      </c>
      <c r="P17" s="5">
        <v>400</v>
      </c>
      <c r="Q17" s="5">
        <f t="shared" si="1"/>
        <v>4800</v>
      </c>
      <c r="R17" s="5">
        <f t="shared" si="2"/>
        <v>13226.200873362444</v>
      </c>
      <c r="S17" s="5">
        <v>400</v>
      </c>
      <c r="T17" s="5">
        <v>400</v>
      </c>
      <c r="U17" s="5">
        <v>400</v>
      </c>
      <c r="V17" s="5">
        <v>400</v>
      </c>
      <c r="W17" s="5">
        <v>400</v>
      </c>
      <c r="X17" s="5">
        <v>400</v>
      </c>
      <c r="Y17" s="5">
        <v>400</v>
      </c>
      <c r="Z17" s="5">
        <v>400</v>
      </c>
      <c r="AA17" s="5"/>
      <c r="AB17" s="5"/>
      <c r="AC17" s="5"/>
      <c r="AD17" s="5"/>
      <c r="AE17" s="5">
        <f t="shared" si="3"/>
        <v>3200</v>
      </c>
      <c r="AF17" s="5">
        <f>AE17+2400+1356</f>
        <v>6956</v>
      </c>
      <c r="AG17" s="5">
        <f t="shared" si="4"/>
        <v>9470.200873362446</v>
      </c>
      <c r="AH17" s="5"/>
      <c r="AI17" s="5"/>
      <c r="AJ17" s="5">
        <f t="shared" si="5"/>
        <v>9470.200873362446</v>
      </c>
    </row>
    <row r="18" spans="1:36" ht="12.75">
      <c r="A18" s="1">
        <f t="shared" si="0"/>
        <v>15</v>
      </c>
      <c r="B18" s="1" t="s">
        <v>3</v>
      </c>
      <c r="C18" s="2">
        <v>23</v>
      </c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1"/>
        <v>0</v>
      </c>
      <c r="R18" s="5">
        <f t="shared" si="2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f t="shared" si="3"/>
        <v>0</v>
      </c>
      <c r="AF18" s="5"/>
      <c r="AG18" s="5">
        <f t="shared" si="4"/>
        <v>0</v>
      </c>
      <c r="AH18" s="5"/>
      <c r="AI18" s="5"/>
      <c r="AJ18" s="5">
        <f t="shared" si="5"/>
        <v>0</v>
      </c>
    </row>
    <row r="19" spans="1:36" ht="12.75">
      <c r="A19" s="1">
        <f t="shared" si="0"/>
        <v>16</v>
      </c>
      <c r="B19" s="1" t="s">
        <v>3</v>
      </c>
      <c r="C19" s="3">
        <v>3</v>
      </c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1"/>
        <v>0</v>
      </c>
      <c r="R19" s="5">
        <f t="shared" si="2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>
        <f t="shared" si="3"/>
        <v>0</v>
      </c>
      <c r="AF19" s="5"/>
      <c r="AG19" s="5">
        <f t="shared" si="4"/>
        <v>0</v>
      </c>
      <c r="AH19" s="5"/>
      <c r="AI19" s="5"/>
      <c r="AJ19" s="5">
        <f t="shared" si="5"/>
        <v>0</v>
      </c>
    </row>
    <row r="20" spans="1:36" ht="12.75">
      <c r="A20" s="1">
        <f t="shared" si="0"/>
        <v>17</v>
      </c>
      <c r="B20" s="1" t="s">
        <v>4</v>
      </c>
      <c r="C20" s="2">
        <v>36</v>
      </c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1"/>
        <v>0</v>
      </c>
      <c r="R20" s="5">
        <f t="shared" si="2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>
        <f t="shared" si="3"/>
        <v>0</v>
      </c>
      <c r="AF20" s="5"/>
      <c r="AG20" s="5">
        <f t="shared" si="4"/>
        <v>0</v>
      </c>
      <c r="AH20" s="5"/>
      <c r="AI20" s="5"/>
      <c r="AJ20" s="5">
        <f t="shared" si="5"/>
        <v>0</v>
      </c>
    </row>
    <row r="21" spans="1:36" ht="12.75">
      <c r="A21" s="1">
        <f t="shared" si="0"/>
        <v>18</v>
      </c>
      <c r="B21" s="4" t="s">
        <v>4</v>
      </c>
      <c r="C21" s="3">
        <v>32</v>
      </c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"/>
        <v>0</v>
      </c>
      <c r="R21" s="5">
        <f t="shared" si="2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>
        <f t="shared" si="3"/>
        <v>0</v>
      </c>
      <c r="AF21" s="5"/>
      <c r="AG21" s="5">
        <f t="shared" si="4"/>
        <v>0</v>
      </c>
      <c r="AH21" s="5"/>
      <c r="AI21" s="5"/>
      <c r="AJ21" s="5">
        <f t="shared" si="5"/>
        <v>0</v>
      </c>
    </row>
    <row r="22" spans="1:36" ht="12.75">
      <c r="A22" s="1">
        <f t="shared" si="0"/>
        <v>19</v>
      </c>
      <c r="B22" s="4" t="s">
        <v>4</v>
      </c>
      <c r="C22" s="3">
        <v>38</v>
      </c>
      <c r="D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1"/>
        <v>0</v>
      </c>
      <c r="R22" s="5">
        <f t="shared" si="2"/>
        <v>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f t="shared" si="3"/>
        <v>0</v>
      </c>
      <c r="AF22" s="5"/>
      <c r="AG22" s="5">
        <f t="shared" si="4"/>
        <v>0</v>
      </c>
      <c r="AH22" s="5"/>
      <c r="AI22" s="5"/>
      <c r="AJ22" s="5">
        <f t="shared" si="5"/>
        <v>0</v>
      </c>
    </row>
    <row r="23" spans="1:36" ht="12.75">
      <c r="A23" s="1">
        <f t="shared" si="0"/>
        <v>20</v>
      </c>
      <c r="B23" s="1" t="s">
        <v>5</v>
      </c>
      <c r="C23" s="2">
        <v>1</v>
      </c>
      <c r="D23" s="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1"/>
        <v>0</v>
      </c>
      <c r="R23" s="5">
        <f t="shared" si="2"/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f t="shared" si="3"/>
        <v>0</v>
      </c>
      <c r="AF23" s="5"/>
      <c r="AG23" s="5">
        <f t="shared" si="4"/>
        <v>0</v>
      </c>
      <c r="AH23" s="5"/>
      <c r="AI23" s="5"/>
      <c r="AJ23" s="5">
        <f t="shared" si="5"/>
        <v>0</v>
      </c>
    </row>
    <row r="24" spans="1:36" ht="12.75">
      <c r="A24" s="1">
        <f t="shared" si="0"/>
        <v>21</v>
      </c>
      <c r="B24" s="1" t="s">
        <v>5</v>
      </c>
      <c r="C24" s="2">
        <v>3</v>
      </c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1"/>
        <v>0</v>
      </c>
      <c r="R24" s="5">
        <f t="shared" si="2"/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f t="shared" si="3"/>
        <v>0</v>
      </c>
      <c r="AF24" s="5"/>
      <c r="AG24" s="5">
        <f t="shared" si="4"/>
        <v>0</v>
      </c>
      <c r="AH24" s="5"/>
      <c r="AI24" s="5"/>
      <c r="AJ24" s="5">
        <f t="shared" si="5"/>
        <v>0</v>
      </c>
    </row>
    <row r="25" spans="1:36" ht="12.75">
      <c r="A25" s="1">
        <f t="shared" si="0"/>
        <v>22</v>
      </c>
      <c r="B25" s="1" t="s">
        <v>5</v>
      </c>
      <c r="C25" s="2">
        <v>5</v>
      </c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1"/>
        <v>0</v>
      </c>
      <c r="R25" s="5">
        <f t="shared" si="2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>
        <f t="shared" si="3"/>
        <v>0</v>
      </c>
      <c r="AF25" s="5"/>
      <c r="AG25" s="5">
        <f t="shared" si="4"/>
        <v>0</v>
      </c>
      <c r="AH25" s="5"/>
      <c r="AI25" s="5"/>
      <c r="AJ25" s="5">
        <f t="shared" si="5"/>
        <v>0</v>
      </c>
    </row>
    <row r="26" spans="1:36" ht="12.75">
      <c r="A26" s="1">
        <f t="shared" si="0"/>
        <v>23</v>
      </c>
      <c r="B26" s="1" t="s">
        <v>6</v>
      </c>
      <c r="C26" s="3">
        <v>32</v>
      </c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1"/>
        <v>0</v>
      </c>
      <c r="R26" s="5">
        <f t="shared" si="2"/>
        <v>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>
        <f t="shared" si="3"/>
        <v>0</v>
      </c>
      <c r="AF26" s="5"/>
      <c r="AG26" s="5">
        <f t="shared" si="4"/>
        <v>0</v>
      </c>
      <c r="AH26" s="5"/>
      <c r="AI26" s="5"/>
      <c r="AJ26" s="5">
        <f t="shared" si="5"/>
        <v>0</v>
      </c>
    </row>
    <row r="27" spans="1:36" ht="12.75">
      <c r="A27" s="1">
        <f t="shared" si="0"/>
        <v>24</v>
      </c>
      <c r="B27" s="1" t="s">
        <v>7</v>
      </c>
      <c r="C27" s="2">
        <v>14</v>
      </c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1"/>
        <v>0</v>
      </c>
      <c r="R27" s="5">
        <f t="shared" si="2"/>
        <v>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f t="shared" si="3"/>
        <v>0</v>
      </c>
      <c r="AF27" s="5"/>
      <c r="AG27" s="5">
        <f t="shared" si="4"/>
        <v>0</v>
      </c>
      <c r="AH27" s="5"/>
      <c r="AI27" s="5"/>
      <c r="AJ27" s="5">
        <f t="shared" si="5"/>
        <v>0</v>
      </c>
    </row>
    <row r="28" spans="1:36" ht="12.75">
      <c r="A28" s="1">
        <f t="shared" si="0"/>
        <v>25</v>
      </c>
      <c r="B28" s="1" t="s">
        <v>7</v>
      </c>
      <c r="C28" s="2">
        <v>34</v>
      </c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1"/>
        <v>0</v>
      </c>
      <c r="R28" s="5">
        <f t="shared" si="2"/>
        <v>0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>
        <f t="shared" si="3"/>
        <v>0</v>
      </c>
      <c r="AF28" s="5"/>
      <c r="AG28" s="5">
        <f t="shared" si="4"/>
        <v>0</v>
      </c>
      <c r="AH28" s="5"/>
      <c r="AI28" s="5"/>
      <c r="AJ28" s="5">
        <f t="shared" si="5"/>
        <v>0</v>
      </c>
    </row>
    <row r="29" spans="1:36" ht="12.75">
      <c r="A29" s="1">
        <f t="shared" si="0"/>
        <v>26</v>
      </c>
      <c r="B29" s="1" t="s">
        <v>7</v>
      </c>
      <c r="C29" s="2">
        <v>50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1"/>
        <v>0</v>
      </c>
      <c r="R29" s="5">
        <f t="shared" si="2"/>
        <v>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f t="shared" si="3"/>
        <v>0</v>
      </c>
      <c r="AF29" s="5"/>
      <c r="AG29" s="5">
        <f t="shared" si="4"/>
        <v>0</v>
      </c>
      <c r="AH29" s="5"/>
      <c r="AI29" s="5"/>
      <c r="AJ29" s="5">
        <f t="shared" si="5"/>
        <v>0</v>
      </c>
    </row>
    <row r="30" spans="1:36" ht="12.75">
      <c r="A30" s="1">
        <f t="shared" si="0"/>
        <v>27</v>
      </c>
      <c r="B30" s="1" t="s">
        <v>8</v>
      </c>
      <c r="C30" s="2">
        <v>1</v>
      </c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1"/>
        <v>0</v>
      </c>
      <c r="R30" s="5">
        <f t="shared" si="2"/>
        <v>0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>
        <f t="shared" si="3"/>
        <v>0</v>
      </c>
      <c r="AF30" s="5"/>
      <c r="AG30" s="5">
        <f t="shared" si="4"/>
        <v>0</v>
      </c>
      <c r="AH30" s="5"/>
      <c r="AI30" s="5"/>
      <c r="AJ30" s="5">
        <f t="shared" si="5"/>
        <v>0</v>
      </c>
    </row>
    <row r="31" spans="1:36" ht="12.75">
      <c r="A31" s="1">
        <f t="shared" si="0"/>
        <v>28</v>
      </c>
      <c r="B31" s="1" t="s">
        <v>8</v>
      </c>
      <c r="C31" s="2">
        <v>2</v>
      </c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1"/>
        <v>0</v>
      </c>
      <c r="R31" s="5">
        <f t="shared" si="2"/>
        <v>0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f t="shared" si="3"/>
        <v>0</v>
      </c>
      <c r="AF31" s="5"/>
      <c r="AG31" s="5">
        <f t="shared" si="4"/>
        <v>0</v>
      </c>
      <c r="AH31" s="5"/>
      <c r="AI31" s="5"/>
      <c r="AJ31" s="5">
        <f t="shared" si="5"/>
        <v>0</v>
      </c>
    </row>
    <row r="32" spans="1:36" ht="12.75">
      <c r="A32" s="1">
        <f t="shared" si="0"/>
        <v>29</v>
      </c>
      <c r="B32" s="1" t="s">
        <v>8</v>
      </c>
      <c r="C32" s="2">
        <v>3</v>
      </c>
      <c r="D32" s="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1"/>
        <v>0</v>
      </c>
      <c r="R32" s="5">
        <f t="shared" si="2"/>
        <v>0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>
        <f t="shared" si="3"/>
        <v>0</v>
      </c>
      <c r="AF32" s="5"/>
      <c r="AG32" s="5">
        <f t="shared" si="4"/>
        <v>0</v>
      </c>
      <c r="AH32" s="5"/>
      <c r="AI32" s="5"/>
      <c r="AJ32" s="5">
        <f t="shared" si="5"/>
        <v>0</v>
      </c>
    </row>
    <row r="33" spans="1:36" ht="12.75">
      <c r="A33" s="1">
        <f t="shared" si="0"/>
        <v>30</v>
      </c>
      <c r="B33" s="1" t="s">
        <v>8</v>
      </c>
      <c r="C33" s="2">
        <v>4</v>
      </c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"/>
        <v>0</v>
      </c>
      <c r="R33" s="5">
        <f t="shared" si="2"/>
        <v>0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>
        <f t="shared" si="3"/>
        <v>0</v>
      </c>
      <c r="AF33" s="5"/>
      <c r="AG33" s="5">
        <f t="shared" si="4"/>
        <v>0</v>
      </c>
      <c r="AH33" s="5"/>
      <c r="AI33" s="5"/>
      <c r="AJ33" s="5">
        <f t="shared" si="5"/>
        <v>0</v>
      </c>
    </row>
    <row r="34" spans="1:36" ht="12.75">
      <c r="A34" s="1">
        <f t="shared" si="0"/>
        <v>31</v>
      </c>
      <c r="B34" s="1" t="s">
        <v>8</v>
      </c>
      <c r="C34" s="2">
        <v>6</v>
      </c>
      <c r="D34" s="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1"/>
        <v>0</v>
      </c>
      <c r="R34" s="5">
        <f t="shared" si="2"/>
        <v>0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>
        <f t="shared" si="3"/>
        <v>0</v>
      </c>
      <c r="AF34" s="5"/>
      <c r="AG34" s="5">
        <f t="shared" si="4"/>
        <v>0</v>
      </c>
      <c r="AH34" s="5"/>
      <c r="AI34" s="5"/>
      <c r="AJ34" s="5">
        <f t="shared" si="5"/>
        <v>0</v>
      </c>
    </row>
    <row r="35" spans="1:36" ht="12.75">
      <c r="A35" s="1">
        <f t="shared" si="0"/>
        <v>32</v>
      </c>
      <c r="B35" s="1" t="s">
        <v>8</v>
      </c>
      <c r="C35" s="2">
        <v>7</v>
      </c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1"/>
        <v>0</v>
      </c>
      <c r="R35" s="5">
        <f t="shared" si="2"/>
        <v>0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f t="shared" si="3"/>
        <v>0</v>
      </c>
      <c r="AF35" s="5"/>
      <c r="AG35" s="5">
        <f t="shared" si="4"/>
        <v>0</v>
      </c>
      <c r="AH35" s="5"/>
      <c r="AI35" s="5"/>
      <c r="AJ35" s="5">
        <f t="shared" si="5"/>
        <v>0</v>
      </c>
    </row>
    <row r="36" spans="1:36" ht="12.75">
      <c r="A36" s="1">
        <f t="shared" si="0"/>
        <v>33</v>
      </c>
      <c r="B36" s="1" t="s">
        <v>8</v>
      </c>
      <c r="C36" s="2" t="s">
        <v>9</v>
      </c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1"/>
        <v>0</v>
      </c>
      <c r="R36" s="5">
        <f t="shared" si="2"/>
        <v>0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f t="shared" si="3"/>
        <v>0</v>
      </c>
      <c r="AF36" s="5"/>
      <c r="AG36" s="5">
        <f t="shared" si="4"/>
        <v>0</v>
      </c>
      <c r="AH36" s="5"/>
      <c r="AI36" s="5"/>
      <c r="AJ36" s="5">
        <f t="shared" si="5"/>
        <v>0</v>
      </c>
    </row>
    <row r="37" spans="1:36" ht="12.75">
      <c r="A37" s="1">
        <f t="shared" si="0"/>
        <v>34</v>
      </c>
      <c r="B37" s="1" t="s">
        <v>8</v>
      </c>
      <c r="C37" s="2">
        <v>9</v>
      </c>
      <c r="D37" s="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1"/>
        <v>0</v>
      </c>
      <c r="R37" s="5">
        <f t="shared" si="2"/>
        <v>0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>
        <f t="shared" si="3"/>
        <v>0</v>
      </c>
      <c r="AF37" s="5"/>
      <c r="AG37" s="5">
        <f t="shared" si="4"/>
        <v>0</v>
      </c>
      <c r="AH37" s="5"/>
      <c r="AI37" s="5"/>
      <c r="AJ37" s="5">
        <f t="shared" si="5"/>
        <v>0</v>
      </c>
    </row>
    <row r="38" spans="1:36" ht="12.75">
      <c r="A38" s="1">
        <f t="shared" si="0"/>
        <v>35</v>
      </c>
      <c r="B38" s="1" t="s">
        <v>10</v>
      </c>
      <c r="C38" s="2" t="s">
        <v>11</v>
      </c>
      <c r="D38" s="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 t="shared" si="1"/>
        <v>0</v>
      </c>
      <c r="R38" s="5">
        <f t="shared" si="2"/>
        <v>0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>
        <f t="shared" si="3"/>
        <v>0</v>
      </c>
      <c r="AF38" s="5"/>
      <c r="AG38" s="5">
        <f t="shared" si="4"/>
        <v>0</v>
      </c>
      <c r="AH38" s="5"/>
      <c r="AI38" s="5"/>
      <c r="AJ38" s="5">
        <f t="shared" si="5"/>
        <v>0</v>
      </c>
    </row>
    <row r="39" spans="1:36" ht="12.75">
      <c r="A39" s="1">
        <f t="shared" si="0"/>
        <v>36</v>
      </c>
      <c r="B39" s="1" t="s">
        <v>12</v>
      </c>
      <c r="C39" s="2">
        <v>1</v>
      </c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t="shared" si="1"/>
        <v>0</v>
      </c>
      <c r="R39" s="5">
        <f t="shared" si="2"/>
        <v>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>
        <f t="shared" si="3"/>
        <v>0</v>
      </c>
      <c r="AF39" s="5"/>
      <c r="AG39" s="5">
        <f t="shared" si="4"/>
        <v>0</v>
      </c>
      <c r="AH39" s="5"/>
      <c r="AI39" s="5"/>
      <c r="AJ39" s="5">
        <f t="shared" si="5"/>
        <v>0</v>
      </c>
    </row>
    <row r="40" spans="1:36" ht="12.75">
      <c r="A40" s="1">
        <f t="shared" si="0"/>
        <v>37</v>
      </c>
      <c r="B40" s="1" t="s">
        <v>12</v>
      </c>
      <c r="C40" s="2">
        <v>3</v>
      </c>
      <c r="D40" s="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1"/>
        <v>0</v>
      </c>
      <c r="R40" s="5">
        <f t="shared" si="2"/>
        <v>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f t="shared" si="3"/>
        <v>0</v>
      </c>
      <c r="AF40" s="5"/>
      <c r="AG40" s="5">
        <f t="shared" si="4"/>
        <v>0</v>
      </c>
      <c r="AH40" s="5"/>
      <c r="AI40" s="5"/>
      <c r="AJ40" s="5">
        <f t="shared" si="5"/>
        <v>0</v>
      </c>
    </row>
    <row r="41" spans="1:36" ht="12.75">
      <c r="A41" s="1">
        <f t="shared" si="0"/>
        <v>38</v>
      </c>
      <c r="B41" s="1" t="s">
        <v>12</v>
      </c>
      <c r="C41" s="2">
        <v>8</v>
      </c>
      <c r="D41" s="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1"/>
        <v>0</v>
      </c>
      <c r="R41" s="5">
        <f t="shared" si="2"/>
        <v>0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f t="shared" si="3"/>
        <v>0</v>
      </c>
      <c r="AF41" s="5"/>
      <c r="AG41" s="5">
        <f t="shared" si="4"/>
        <v>0</v>
      </c>
      <c r="AH41" s="5"/>
      <c r="AI41" s="5"/>
      <c r="AJ41" s="5">
        <f t="shared" si="5"/>
        <v>0</v>
      </c>
    </row>
    <row r="42" spans="1:36" ht="12.75">
      <c r="A42" s="1">
        <f t="shared" si="0"/>
        <v>39</v>
      </c>
      <c r="B42" s="1" t="s">
        <v>13</v>
      </c>
      <c r="C42" s="2">
        <v>9</v>
      </c>
      <c r="D42" s="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f t="shared" si="1"/>
        <v>0</v>
      </c>
      <c r="R42" s="5">
        <f t="shared" si="2"/>
        <v>0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>
        <f t="shared" si="3"/>
        <v>0</v>
      </c>
      <c r="AF42" s="5"/>
      <c r="AG42" s="5">
        <f t="shared" si="4"/>
        <v>0</v>
      </c>
      <c r="AH42" s="5"/>
      <c r="AI42" s="5"/>
      <c r="AJ42" s="5">
        <f t="shared" si="5"/>
        <v>0</v>
      </c>
    </row>
    <row r="43" spans="1:36" ht="12.75">
      <c r="A43" s="1">
        <f t="shared" si="0"/>
        <v>40</v>
      </c>
      <c r="B43" s="4" t="s">
        <v>13</v>
      </c>
      <c r="C43" s="3">
        <v>22</v>
      </c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1"/>
        <v>0</v>
      </c>
      <c r="R43" s="5">
        <f t="shared" si="2"/>
        <v>0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f t="shared" si="3"/>
        <v>0</v>
      </c>
      <c r="AF43" s="5"/>
      <c r="AG43" s="5">
        <f t="shared" si="4"/>
        <v>0</v>
      </c>
      <c r="AH43" s="5"/>
      <c r="AI43" s="5"/>
      <c r="AJ43" s="5">
        <f t="shared" si="5"/>
        <v>0</v>
      </c>
    </row>
    <row r="44" spans="1:36" ht="12.75">
      <c r="A44" s="1">
        <f t="shared" si="0"/>
        <v>41</v>
      </c>
      <c r="B44" s="1" t="s">
        <v>14</v>
      </c>
      <c r="C44" s="2">
        <v>15</v>
      </c>
      <c r="D44" s="9">
        <v>1</v>
      </c>
      <c r="E44" s="5">
        <v>200</v>
      </c>
      <c r="F44" s="5">
        <v>200</v>
      </c>
      <c r="G44" s="5">
        <v>200</v>
      </c>
      <c r="H44" s="5">
        <v>200</v>
      </c>
      <c r="I44" s="5">
        <v>200</v>
      </c>
      <c r="J44" s="5">
        <v>200</v>
      </c>
      <c r="K44" s="5">
        <v>200</v>
      </c>
      <c r="L44" s="5">
        <v>200</v>
      </c>
      <c r="M44" s="5">
        <v>200</v>
      </c>
      <c r="N44" s="5">
        <v>200</v>
      </c>
      <c r="O44" s="5">
        <v>200</v>
      </c>
      <c r="P44" s="5">
        <v>200</v>
      </c>
      <c r="Q44" s="5">
        <f t="shared" si="1"/>
        <v>2400</v>
      </c>
      <c r="R44" s="5">
        <f t="shared" si="2"/>
        <v>6613.100436681222</v>
      </c>
      <c r="S44" s="5">
        <v>200</v>
      </c>
      <c r="T44" s="5">
        <v>200</v>
      </c>
      <c r="U44" s="5">
        <v>200</v>
      </c>
      <c r="V44" s="5">
        <v>200</v>
      </c>
      <c r="W44" s="5">
        <v>200</v>
      </c>
      <c r="X44" s="5">
        <v>200</v>
      </c>
      <c r="Y44" s="5">
        <v>200</v>
      </c>
      <c r="Z44" s="5"/>
      <c r="AA44" s="5"/>
      <c r="AB44" s="5"/>
      <c r="AC44" s="5"/>
      <c r="AD44" s="5"/>
      <c r="AE44" s="5">
        <f t="shared" si="3"/>
        <v>1400</v>
      </c>
      <c r="AF44" s="5">
        <f>AE44+2400+1356</f>
        <v>5156</v>
      </c>
      <c r="AG44" s="5">
        <f t="shared" si="4"/>
        <v>2857.100436681222</v>
      </c>
      <c r="AH44" s="5"/>
      <c r="AI44" s="5"/>
      <c r="AJ44" s="5">
        <f t="shared" si="5"/>
        <v>2857.100436681222</v>
      </c>
    </row>
    <row r="45" spans="1:36" ht="12.75">
      <c r="A45" s="1">
        <f t="shared" si="0"/>
        <v>42</v>
      </c>
      <c r="B45" s="1" t="s">
        <v>14</v>
      </c>
      <c r="C45" s="2">
        <v>16</v>
      </c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f t="shared" si="1"/>
        <v>0</v>
      </c>
      <c r="R45" s="5">
        <f t="shared" si="2"/>
        <v>0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>
        <f t="shared" si="3"/>
        <v>0</v>
      </c>
      <c r="AF45" s="5"/>
      <c r="AG45" s="5">
        <f t="shared" si="4"/>
        <v>0</v>
      </c>
      <c r="AH45" s="5"/>
      <c r="AI45" s="5"/>
      <c r="AJ45" s="5">
        <f t="shared" si="5"/>
        <v>0</v>
      </c>
    </row>
    <row r="46" spans="1:36" ht="12.75">
      <c r="A46" s="1">
        <f t="shared" si="0"/>
        <v>43</v>
      </c>
      <c r="B46" s="1" t="s">
        <v>14</v>
      </c>
      <c r="C46" s="2">
        <v>17</v>
      </c>
      <c r="D46" s="9">
        <v>1</v>
      </c>
      <c r="E46" s="5">
        <v>200</v>
      </c>
      <c r="F46" s="5">
        <v>200</v>
      </c>
      <c r="G46" s="5">
        <v>200</v>
      </c>
      <c r="H46" s="5">
        <v>200</v>
      </c>
      <c r="I46" s="5">
        <v>200</v>
      </c>
      <c r="J46" s="5">
        <v>200</v>
      </c>
      <c r="K46" s="5">
        <v>200</v>
      </c>
      <c r="L46" s="5">
        <v>200</v>
      </c>
      <c r="M46" s="5">
        <v>200</v>
      </c>
      <c r="N46" s="5">
        <v>200</v>
      </c>
      <c r="O46" s="5">
        <v>200</v>
      </c>
      <c r="P46" s="5">
        <v>200</v>
      </c>
      <c r="Q46" s="5">
        <f t="shared" si="1"/>
        <v>2400</v>
      </c>
      <c r="R46" s="5">
        <f t="shared" si="2"/>
        <v>6613.100436681222</v>
      </c>
      <c r="S46" s="5">
        <v>200</v>
      </c>
      <c r="T46" s="5">
        <v>200</v>
      </c>
      <c r="U46" s="5">
        <v>200</v>
      </c>
      <c r="V46" s="5">
        <v>200</v>
      </c>
      <c r="W46" s="5">
        <v>200</v>
      </c>
      <c r="X46" s="5">
        <v>200</v>
      </c>
      <c r="Y46" s="5">
        <v>200</v>
      </c>
      <c r="Z46" s="5"/>
      <c r="AA46" s="5"/>
      <c r="AB46" s="5"/>
      <c r="AC46" s="5"/>
      <c r="AD46" s="5"/>
      <c r="AE46" s="5">
        <f t="shared" si="3"/>
        <v>1400</v>
      </c>
      <c r="AF46" s="5">
        <f>AE46+2400+1356</f>
        <v>5156</v>
      </c>
      <c r="AG46" s="5">
        <f t="shared" si="4"/>
        <v>2857.100436681222</v>
      </c>
      <c r="AH46" s="5"/>
      <c r="AI46" s="5"/>
      <c r="AJ46" s="5">
        <f t="shared" si="5"/>
        <v>2857.100436681222</v>
      </c>
    </row>
    <row r="47" spans="1:36" ht="12.75">
      <c r="A47" s="1">
        <f t="shared" si="0"/>
        <v>44</v>
      </c>
      <c r="B47" s="1" t="s">
        <v>14</v>
      </c>
      <c r="C47" s="2">
        <v>18</v>
      </c>
      <c r="D47" s="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f t="shared" si="1"/>
        <v>0</v>
      </c>
      <c r="R47" s="5">
        <f t="shared" si="2"/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f t="shared" si="3"/>
        <v>0</v>
      </c>
      <c r="AF47" s="5"/>
      <c r="AG47" s="5">
        <f t="shared" si="4"/>
        <v>0</v>
      </c>
      <c r="AH47" s="5"/>
      <c r="AI47" s="5"/>
      <c r="AJ47" s="5">
        <f t="shared" si="5"/>
        <v>0</v>
      </c>
    </row>
    <row r="48" spans="1:36" ht="12.75">
      <c r="A48" s="1">
        <f t="shared" si="0"/>
        <v>45</v>
      </c>
      <c r="B48" s="1" t="s">
        <v>14</v>
      </c>
      <c r="C48" s="2">
        <v>19</v>
      </c>
      <c r="D48" s="9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f t="shared" si="1"/>
        <v>0</v>
      </c>
      <c r="R48" s="5">
        <f t="shared" si="2"/>
        <v>0</v>
      </c>
      <c r="AE48" s="5">
        <f>7200</f>
        <v>7200</v>
      </c>
      <c r="AF48" s="5">
        <v>7200</v>
      </c>
      <c r="AG48" s="5">
        <f>R48+AE48-AF48</f>
        <v>0</v>
      </c>
      <c r="AH48" s="5">
        <f>D48*200*12</f>
        <v>2400</v>
      </c>
      <c r="AI48" s="5">
        <v>3428.5715</v>
      </c>
      <c r="AJ48" s="5">
        <f t="shared" si="5"/>
        <v>-1028.5715</v>
      </c>
    </row>
    <row r="49" spans="1:36" ht="12.75">
      <c r="A49" s="1">
        <f t="shared" si="0"/>
        <v>46</v>
      </c>
      <c r="B49" s="1" t="s">
        <v>14</v>
      </c>
      <c r="C49" s="2">
        <v>21</v>
      </c>
      <c r="D49" s="9">
        <v>1</v>
      </c>
      <c r="E49" s="5">
        <v>200</v>
      </c>
      <c r="F49" s="5">
        <v>200</v>
      </c>
      <c r="G49" s="5">
        <v>200</v>
      </c>
      <c r="H49" s="5">
        <v>200</v>
      </c>
      <c r="I49" s="5">
        <v>200</v>
      </c>
      <c r="J49" s="5">
        <v>200</v>
      </c>
      <c r="K49" s="5">
        <v>200</v>
      </c>
      <c r="L49" s="5">
        <v>200</v>
      </c>
      <c r="M49" s="5">
        <v>200</v>
      </c>
      <c r="N49" s="5">
        <v>200</v>
      </c>
      <c r="O49" s="5">
        <v>200</v>
      </c>
      <c r="P49" s="5">
        <v>200</v>
      </c>
      <c r="Q49" s="5">
        <f t="shared" si="1"/>
        <v>2400</v>
      </c>
      <c r="R49" s="5">
        <f t="shared" si="2"/>
        <v>6613.100436681222</v>
      </c>
      <c r="S49" s="5">
        <v>200</v>
      </c>
      <c r="T49" s="5">
        <v>200</v>
      </c>
      <c r="U49" s="5">
        <v>200</v>
      </c>
      <c r="V49" s="5">
        <v>200</v>
      </c>
      <c r="W49" s="5">
        <v>200</v>
      </c>
      <c r="X49" s="5">
        <v>200</v>
      </c>
      <c r="Y49" s="5">
        <v>200</v>
      </c>
      <c r="Z49" s="5"/>
      <c r="AA49" s="5"/>
      <c r="AB49" s="5"/>
      <c r="AC49" s="5"/>
      <c r="AD49" s="5"/>
      <c r="AE49" s="5">
        <f t="shared" si="3"/>
        <v>1400</v>
      </c>
      <c r="AF49" s="5">
        <f>AE49+2400+1356</f>
        <v>5156</v>
      </c>
      <c r="AG49" s="5">
        <f t="shared" si="4"/>
        <v>2857.100436681222</v>
      </c>
      <c r="AH49" s="5"/>
      <c r="AI49" s="5"/>
      <c r="AJ49" s="5">
        <f t="shared" si="5"/>
        <v>2857.100436681222</v>
      </c>
    </row>
    <row r="50" spans="1:36" ht="12.75">
      <c r="A50" s="1">
        <f t="shared" si="0"/>
        <v>47</v>
      </c>
      <c r="B50" s="1" t="s">
        <v>14</v>
      </c>
      <c r="C50" s="2">
        <v>25</v>
      </c>
      <c r="D50" s="9">
        <v>1</v>
      </c>
      <c r="E50" s="5">
        <v>200</v>
      </c>
      <c r="F50" s="5">
        <v>200</v>
      </c>
      <c r="G50" s="5">
        <v>200</v>
      </c>
      <c r="H50" s="5">
        <v>200</v>
      </c>
      <c r="I50" s="5">
        <v>200</v>
      </c>
      <c r="J50" s="5">
        <v>200</v>
      </c>
      <c r="K50" s="5">
        <v>200</v>
      </c>
      <c r="L50" s="5">
        <v>200</v>
      </c>
      <c r="M50" s="5">
        <v>200</v>
      </c>
      <c r="N50" s="5">
        <v>200</v>
      </c>
      <c r="O50" s="5">
        <v>200</v>
      </c>
      <c r="P50" s="5">
        <v>200</v>
      </c>
      <c r="Q50" s="5">
        <f t="shared" si="1"/>
        <v>2400</v>
      </c>
      <c r="R50" s="5">
        <f t="shared" si="2"/>
        <v>6613.100436681222</v>
      </c>
      <c r="S50" s="5">
        <v>200</v>
      </c>
      <c r="T50" s="5">
        <v>200</v>
      </c>
      <c r="U50" s="5">
        <v>200</v>
      </c>
      <c r="V50" s="5">
        <v>200</v>
      </c>
      <c r="W50" s="5">
        <v>200</v>
      </c>
      <c r="X50" s="5">
        <v>200</v>
      </c>
      <c r="Y50" s="5">
        <v>200</v>
      </c>
      <c r="Z50" s="5"/>
      <c r="AA50" s="5"/>
      <c r="AB50" s="5"/>
      <c r="AC50" s="5"/>
      <c r="AD50" s="5"/>
      <c r="AE50" s="5">
        <f t="shared" si="3"/>
        <v>1400</v>
      </c>
      <c r="AF50" s="5">
        <f>AE50+2400+1356</f>
        <v>5156</v>
      </c>
      <c r="AG50" s="5">
        <f t="shared" si="4"/>
        <v>2857.100436681222</v>
      </c>
      <c r="AH50" s="5"/>
      <c r="AI50" s="5"/>
      <c r="AJ50" s="5">
        <f t="shared" si="5"/>
        <v>2857.100436681222</v>
      </c>
    </row>
    <row r="51" spans="1:36" ht="12.75">
      <c r="A51" s="1">
        <f t="shared" si="0"/>
        <v>48</v>
      </c>
      <c r="B51" s="1" t="s">
        <v>14</v>
      </c>
      <c r="C51" s="2" t="s">
        <v>15</v>
      </c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5">
        <f aca="true" t="shared" si="6" ref="Q51:Q78">SUM(E51:P51)</f>
        <v>0</v>
      </c>
      <c r="R51" s="5">
        <f t="shared" si="2"/>
        <v>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">
        <f t="shared" si="3"/>
        <v>0</v>
      </c>
      <c r="AF51" s="5"/>
      <c r="AG51" s="5">
        <f t="shared" si="4"/>
        <v>0</v>
      </c>
      <c r="AH51" s="5"/>
      <c r="AI51" s="5"/>
      <c r="AJ51" s="5">
        <f t="shared" si="5"/>
        <v>0</v>
      </c>
    </row>
    <row r="52" spans="1:36" ht="12.75">
      <c r="A52" s="1">
        <f t="shared" si="0"/>
        <v>49</v>
      </c>
      <c r="B52" s="1" t="s">
        <v>14</v>
      </c>
      <c r="C52" s="2">
        <v>27</v>
      </c>
      <c r="D52" s="9">
        <v>1</v>
      </c>
      <c r="E52" s="5">
        <v>200</v>
      </c>
      <c r="F52" s="5">
        <v>200</v>
      </c>
      <c r="G52" s="5">
        <v>200</v>
      </c>
      <c r="H52" s="5">
        <v>200</v>
      </c>
      <c r="I52" s="5">
        <v>200</v>
      </c>
      <c r="J52" s="5">
        <v>200</v>
      </c>
      <c r="K52" s="5">
        <v>200</v>
      </c>
      <c r="L52" s="5">
        <v>200</v>
      </c>
      <c r="M52" s="5">
        <v>200</v>
      </c>
      <c r="N52" s="5">
        <v>200</v>
      </c>
      <c r="O52" s="5">
        <v>200</v>
      </c>
      <c r="P52" s="5">
        <v>200</v>
      </c>
      <c r="Q52" s="5">
        <f t="shared" si="6"/>
        <v>2400</v>
      </c>
      <c r="R52" s="5">
        <f t="shared" si="2"/>
        <v>6613.100436681222</v>
      </c>
      <c r="S52" s="5">
        <v>200</v>
      </c>
      <c r="T52" s="5">
        <v>200</v>
      </c>
      <c r="U52" s="5">
        <v>200</v>
      </c>
      <c r="V52" s="5">
        <v>200</v>
      </c>
      <c r="W52" s="5">
        <v>200</v>
      </c>
      <c r="X52" s="5">
        <v>200</v>
      </c>
      <c r="Y52" s="5"/>
      <c r="Z52" s="5"/>
      <c r="AA52" s="5"/>
      <c r="AB52" s="5"/>
      <c r="AC52" s="5"/>
      <c r="AD52" s="5"/>
      <c r="AE52" s="5">
        <f t="shared" si="3"/>
        <v>1200</v>
      </c>
      <c r="AF52" s="5">
        <f>AE52+2400+1356</f>
        <v>4956</v>
      </c>
      <c r="AG52" s="5">
        <f t="shared" si="4"/>
        <v>2857.100436681222</v>
      </c>
      <c r="AH52" s="5"/>
      <c r="AI52" s="5"/>
      <c r="AJ52" s="5">
        <f t="shared" si="5"/>
        <v>2857.100436681222</v>
      </c>
    </row>
    <row r="53" spans="1:36" ht="12.75">
      <c r="A53" s="1">
        <f t="shared" si="0"/>
        <v>50</v>
      </c>
      <c r="B53" s="1" t="s">
        <v>14</v>
      </c>
      <c r="C53" s="2">
        <v>1</v>
      </c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">
        <f t="shared" si="6"/>
        <v>0</v>
      </c>
      <c r="R53" s="5">
        <f t="shared" si="2"/>
        <v>0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5">
        <f t="shared" si="3"/>
        <v>0</v>
      </c>
      <c r="AF53" s="5"/>
      <c r="AG53" s="5">
        <f t="shared" si="4"/>
        <v>0</v>
      </c>
      <c r="AH53" s="5"/>
      <c r="AI53" s="5"/>
      <c r="AJ53" s="5">
        <f t="shared" si="5"/>
        <v>0</v>
      </c>
    </row>
    <row r="54" spans="1:36" ht="12.75">
      <c r="A54" s="1">
        <f t="shared" si="0"/>
        <v>51</v>
      </c>
      <c r="B54" s="1" t="s">
        <v>14</v>
      </c>
      <c r="C54" s="2">
        <v>5</v>
      </c>
      <c r="D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f t="shared" si="6"/>
        <v>0</v>
      </c>
      <c r="R54" s="5">
        <f t="shared" si="2"/>
        <v>0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>
        <f t="shared" si="3"/>
        <v>0</v>
      </c>
      <c r="AF54" s="5"/>
      <c r="AG54" s="5">
        <f t="shared" si="4"/>
        <v>0</v>
      </c>
      <c r="AH54" s="5"/>
      <c r="AI54" s="5"/>
      <c r="AJ54" s="5">
        <f t="shared" si="5"/>
        <v>0</v>
      </c>
    </row>
    <row r="55" spans="1:36" ht="12.75">
      <c r="A55" s="1">
        <f t="shared" si="0"/>
        <v>52</v>
      </c>
      <c r="B55" s="1" t="s">
        <v>16</v>
      </c>
      <c r="C55" s="2">
        <v>16</v>
      </c>
      <c r="D55" s="9">
        <v>1</v>
      </c>
      <c r="E55" s="5">
        <v>200</v>
      </c>
      <c r="F55" s="5">
        <v>200</v>
      </c>
      <c r="G55" s="5">
        <v>200</v>
      </c>
      <c r="H55" s="5">
        <v>200</v>
      </c>
      <c r="I55" s="5">
        <v>200</v>
      </c>
      <c r="J55" s="5">
        <v>200</v>
      </c>
      <c r="K55" s="5">
        <v>200</v>
      </c>
      <c r="L55" s="5">
        <v>200</v>
      </c>
      <c r="M55" s="5">
        <v>200</v>
      </c>
      <c r="N55" s="5">
        <v>200</v>
      </c>
      <c r="O55" s="5">
        <v>200</v>
      </c>
      <c r="P55" s="5">
        <v>200</v>
      </c>
      <c r="Q55" s="5">
        <f t="shared" si="6"/>
        <v>2400</v>
      </c>
      <c r="R55" s="5">
        <f t="shared" si="2"/>
        <v>6613.100436681222</v>
      </c>
      <c r="S55" s="5">
        <v>200</v>
      </c>
      <c r="T55" s="5">
        <v>200</v>
      </c>
      <c r="U55" s="5">
        <v>200</v>
      </c>
      <c r="V55" s="5">
        <v>200</v>
      </c>
      <c r="W55" s="5">
        <v>200</v>
      </c>
      <c r="X55" s="5">
        <v>200</v>
      </c>
      <c r="Y55" s="5">
        <v>200</v>
      </c>
      <c r="Z55" s="5">
        <v>200</v>
      </c>
      <c r="AA55" s="5">
        <v>200</v>
      </c>
      <c r="AB55" s="5">
        <v>200</v>
      </c>
      <c r="AC55" s="5">
        <v>200</v>
      </c>
      <c r="AD55" s="5">
        <v>200</v>
      </c>
      <c r="AE55" s="5">
        <f>SUM(S55:AD55)</f>
        <v>2400</v>
      </c>
      <c r="AF55" s="5">
        <v>2748</v>
      </c>
      <c r="AG55" s="5">
        <f t="shared" si="4"/>
        <v>6265.100436681223</v>
      </c>
      <c r="AH55" s="5">
        <f>D55*200*12</f>
        <v>2400</v>
      </c>
      <c r="AI55" s="5">
        <v>3428.5715</v>
      </c>
      <c r="AJ55" s="5">
        <f t="shared" si="5"/>
        <v>5236.528936681223</v>
      </c>
    </row>
    <row r="56" spans="1:36" ht="12.75">
      <c r="A56" s="1">
        <f t="shared" si="0"/>
        <v>53</v>
      </c>
      <c r="B56" s="1" t="s">
        <v>16</v>
      </c>
      <c r="C56" s="2">
        <v>18</v>
      </c>
      <c r="D56" s="9">
        <v>1</v>
      </c>
      <c r="E56" s="5">
        <v>200</v>
      </c>
      <c r="F56" s="5">
        <v>200</v>
      </c>
      <c r="G56" s="5">
        <v>200</v>
      </c>
      <c r="H56" s="5">
        <v>200</v>
      </c>
      <c r="I56" s="5">
        <v>200</v>
      </c>
      <c r="J56" s="5">
        <v>200</v>
      </c>
      <c r="K56" s="5">
        <v>200</v>
      </c>
      <c r="L56" s="5">
        <v>200</v>
      </c>
      <c r="M56" s="5">
        <v>200</v>
      </c>
      <c r="N56" s="5">
        <v>200</v>
      </c>
      <c r="O56" s="5">
        <v>200</v>
      </c>
      <c r="P56" s="5">
        <v>200</v>
      </c>
      <c r="Q56" s="5">
        <f t="shared" si="6"/>
        <v>2400</v>
      </c>
      <c r="R56" s="5">
        <f t="shared" si="2"/>
        <v>6613.100436681222</v>
      </c>
      <c r="S56" s="5">
        <v>200</v>
      </c>
      <c r="T56" s="5">
        <v>200</v>
      </c>
      <c r="U56" s="5">
        <v>200</v>
      </c>
      <c r="V56" s="5">
        <v>200</v>
      </c>
      <c r="W56" s="5">
        <v>200</v>
      </c>
      <c r="X56" s="5">
        <v>200</v>
      </c>
      <c r="Y56" s="5">
        <v>200</v>
      </c>
      <c r="Z56" s="5">
        <v>200</v>
      </c>
      <c r="AA56" s="5">
        <v>200</v>
      </c>
      <c r="AB56" s="5">
        <v>200</v>
      </c>
      <c r="AC56" s="5">
        <v>200</v>
      </c>
      <c r="AD56" s="5">
        <v>200</v>
      </c>
      <c r="AE56" s="5">
        <f t="shared" si="3"/>
        <v>2400</v>
      </c>
      <c r="AF56" s="5">
        <f>AE56+2400+1356</f>
        <v>6156</v>
      </c>
      <c r="AG56" s="5">
        <f t="shared" si="4"/>
        <v>2857.100436681223</v>
      </c>
      <c r="AH56" s="5">
        <f>D56*200*12</f>
        <v>2400</v>
      </c>
      <c r="AI56" s="5">
        <v>3428.5715</v>
      </c>
      <c r="AJ56" s="5">
        <f t="shared" si="5"/>
        <v>1828.528936681223</v>
      </c>
    </row>
    <row r="57" spans="1:36" ht="12.75">
      <c r="A57" s="1">
        <f t="shared" si="0"/>
        <v>54</v>
      </c>
      <c r="B57" s="1" t="s">
        <v>16</v>
      </c>
      <c r="C57" s="2" t="s">
        <v>17</v>
      </c>
      <c r="D57" s="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f t="shared" si="6"/>
        <v>0</v>
      </c>
      <c r="R57" s="5">
        <f t="shared" si="2"/>
        <v>0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>
        <f t="shared" si="3"/>
        <v>0</v>
      </c>
      <c r="AF57" s="5"/>
      <c r="AG57" s="5">
        <f t="shared" si="4"/>
        <v>0</v>
      </c>
      <c r="AH57" s="5"/>
      <c r="AI57" s="5"/>
      <c r="AJ57" s="5">
        <f t="shared" si="5"/>
        <v>0</v>
      </c>
    </row>
    <row r="58" spans="1:36" ht="12.75">
      <c r="A58" s="1">
        <f t="shared" si="0"/>
        <v>55</v>
      </c>
      <c r="B58" s="1" t="s">
        <v>16</v>
      </c>
      <c r="C58" s="2">
        <v>1</v>
      </c>
      <c r="D58" s="9">
        <v>1</v>
      </c>
      <c r="E58" s="5">
        <v>200</v>
      </c>
      <c r="F58" s="5">
        <v>200</v>
      </c>
      <c r="G58" s="5">
        <v>200</v>
      </c>
      <c r="H58" s="5">
        <v>200</v>
      </c>
      <c r="I58" s="5">
        <v>200</v>
      </c>
      <c r="J58" s="5">
        <v>200</v>
      </c>
      <c r="K58" s="5">
        <v>200</v>
      </c>
      <c r="L58" s="5">
        <v>200</v>
      </c>
      <c r="M58" s="5">
        <v>200</v>
      </c>
      <c r="N58" s="5">
        <v>200</v>
      </c>
      <c r="O58" s="5">
        <v>200</v>
      </c>
      <c r="P58" s="5">
        <v>200</v>
      </c>
      <c r="Q58" s="5">
        <f t="shared" si="6"/>
        <v>2400</v>
      </c>
      <c r="R58" s="5">
        <f t="shared" si="2"/>
        <v>6613.100436681222</v>
      </c>
      <c r="S58" s="5">
        <v>200</v>
      </c>
      <c r="T58" s="5">
        <v>200</v>
      </c>
      <c r="U58" s="5">
        <v>200</v>
      </c>
      <c r="V58" s="5">
        <v>200</v>
      </c>
      <c r="W58" s="5">
        <v>200</v>
      </c>
      <c r="X58" s="5">
        <v>200</v>
      </c>
      <c r="Y58" s="5">
        <v>200</v>
      </c>
      <c r="Z58" s="5">
        <v>200</v>
      </c>
      <c r="AA58" s="5">
        <v>200</v>
      </c>
      <c r="AB58" s="5">
        <v>200</v>
      </c>
      <c r="AC58" s="5">
        <v>200</v>
      </c>
      <c r="AD58" s="5">
        <v>200</v>
      </c>
      <c r="AE58" s="5">
        <f t="shared" si="3"/>
        <v>2400</v>
      </c>
      <c r="AF58" s="5">
        <f>AE58+2400+1356</f>
        <v>6156</v>
      </c>
      <c r="AG58" s="5">
        <f t="shared" si="4"/>
        <v>2857.100436681223</v>
      </c>
      <c r="AH58" s="5">
        <f>D58*200*12</f>
        <v>2400</v>
      </c>
      <c r="AI58" s="5">
        <v>3428.5715</v>
      </c>
      <c r="AJ58" s="5">
        <f t="shared" si="5"/>
        <v>1828.528936681223</v>
      </c>
    </row>
    <row r="59" spans="1:36" ht="12.75">
      <c r="A59" s="1">
        <f t="shared" si="0"/>
        <v>56</v>
      </c>
      <c r="B59" s="1" t="s">
        <v>16</v>
      </c>
      <c r="C59" s="2">
        <v>4</v>
      </c>
      <c r="D59" s="9">
        <v>1</v>
      </c>
      <c r="E59" s="5">
        <v>200</v>
      </c>
      <c r="F59" s="5">
        <v>200</v>
      </c>
      <c r="G59" s="5">
        <v>200</v>
      </c>
      <c r="H59" s="5">
        <v>200</v>
      </c>
      <c r="I59" s="5">
        <v>200</v>
      </c>
      <c r="J59" s="5">
        <v>200</v>
      </c>
      <c r="K59" s="5">
        <v>200</v>
      </c>
      <c r="L59" s="5">
        <v>200</v>
      </c>
      <c r="M59" s="5">
        <v>200</v>
      </c>
      <c r="N59" s="5">
        <v>200</v>
      </c>
      <c r="O59" s="5">
        <v>200</v>
      </c>
      <c r="P59" s="5">
        <v>200</v>
      </c>
      <c r="Q59" s="5">
        <f t="shared" si="6"/>
        <v>2400</v>
      </c>
      <c r="R59" s="5">
        <f t="shared" si="2"/>
        <v>6613.100436681222</v>
      </c>
      <c r="S59" s="5">
        <v>200</v>
      </c>
      <c r="T59" s="5">
        <v>200</v>
      </c>
      <c r="U59" s="5">
        <v>200</v>
      </c>
      <c r="V59" s="5">
        <v>200</v>
      </c>
      <c r="W59" s="5">
        <v>200</v>
      </c>
      <c r="X59" s="5">
        <v>200</v>
      </c>
      <c r="Y59" s="5">
        <v>200</v>
      </c>
      <c r="Z59" s="5">
        <v>200</v>
      </c>
      <c r="AA59" s="5">
        <v>200</v>
      </c>
      <c r="AB59" s="5">
        <v>200</v>
      </c>
      <c r="AC59" s="5"/>
      <c r="AD59" s="5"/>
      <c r="AE59" s="5">
        <f t="shared" si="3"/>
        <v>2000</v>
      </c>
      <c r="AF59" s="5">
        <f>AE59+2400+1356</f>
        <v>5756</v>
      </c>
      <c r="AG59" s="5">
        <f t="shared" si="4"/>
        <v>2857.100436681223</v>
      </c>
      <c r="AH59" s="5"/>
      <c r="AI59" s="5"/>
      <c r="AJ59" s="5">
        <f t="shared" si="5"/>
        <v>2857.100436681223</v>
      </c>
    </row>
    <row r="60" spans="1:36" ht="12.75">
      <c r="A60" s="1">
        <f t="shared" si="0"/>
        <v>57</v>
      </c>
      <c r="B60" s="1" t="s">
        <v>16</v>
      </c>
      <c r="C60" s="2">
        <v>5</v>
      </c>
      <c r="D60" s="9"/>
      <c r="E60" s="5">
        <v>200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f t="shared" si="6"/>
        <v>200</v>
      </c>
      <c r="R60" s="5">
        <f t="shared" si="2"/>
        <v>551.0917030567686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>
        <f t="shared" si="3"/>
        <v>0</v>
      </c>
      <c r="AF60" s="5"/>
      <c r="AG60" s="5">
        <f t="shared" si="4"/>
        <v>551.0917030567686</v>
      </c>
      <c r="AH60" s="5"/>
      <c r="AI60" s="5"/>
      <c r="AJ60" s="5">
        <f t="shared" si="5"/>
        <v>551.0917030567686</v>
      </c>
    </row>
    <row r="61" spans="1:36" ht="12.75">
      <c r="A61" s="1">
        <f t="shared" si="0"/>
        <v>58</v>
      </c>
      <c r="B61" s="1" t="s">
        <v>16</v>
      </c>
      <c r="C61" s="2">
        <v>6</v>
      </c>
      <c r="D61" s="9">
        <v>1</v>
      </c>
      <c r="E61" s="5">
        <v>200</v>
      </c>
      <c r="F61" s="5">
        <v>200</v>
      </c>
      <c r="G61" s="5">
        <v>200</v>
      </c>
      <c r="H61" s="5">
        <v>200</v>
      </c>
      <c r="I61" s="5">
        <v>200</v>
      </c>
      <c r="J61" s="5">
        <v>200</v>
      </c>
      <c r="K61" s="5">
        <v>200</v>
      </c>
      <c r="L61" s="5">
        <v>200</v>
      </c>
      <c r="M61" s="5">
        <v>200</v>
      </c>
      <c r="N61" s="5">
        <v>200</v>
      </c>
      <c r="O61" s="5">
        <v>200</v>
      </c>
      <c r="P61" s="5">
        <v>200</v>
      </c>
      <c r="Q61" s="5">
        <f t="shared" si="6"/>
        <v>2400</v>
      </c>
      <c r="R61" s="5">
        <f t="shared" si="2"/>
        <v>6613.100436681222</v>
      </c>
      <c r="S61" s="5">
        <v>200</v>
      </c>
      <c r="T61" s="5">
        <v>200</v>
      </c>
      <c r="U61" s="5">
        <v>200</v>
      </c>
      <c r="V61" s="5">
        <v>200</v>
      </c>
      <c r="W61" s="5">
        <v>200</v>
      </c>
      <c r="X61" s="5">
        <v>200</v>
      </c>
      <c r="Y61" s="5">
        <v>200</v>
      </c>
      <c r="Z61" s="5">
        <v>200</v>
      </c>
      <c r="AA61" s="5">
        <v>200</v>
      </c>
      <c r="AB61" s="5">
        <v>200</v>
      </c>
      <c r="AC61" s="5">
        <v>200</v>
      </c>
      <c r="AD61" s="5">
        <v>200</v>
      </c>
      <c r="AE61" s="5">
        <f t="shared" si="3"/>
        <v>2400</v>
      </c>
      <c r="AF61" s="5">
        <f>AE61+2400+1356</f>
        <v>6156</v>
      </c>
      <c r="AG61" s="5">
        <f t="shared" si="4"/>
        <v>2857.100436681223</v>
      </c>
      <c r="AH61" s="5">
        <f>D61*200*12</f>
        <v>2400</v>
      </c>
      <c r="AI61" s="5">
        <v>3428.5715</v>
      </c>
      <c r="AJ61" s="5">
        <f t="shared" si="5"/>
        <v>1828.528936681223</v>
      </c>
    </row>
    <row r="62" spans="1:36" ht="12.75">
      <c r="A62" s="1">
        <f t="shared" si="0"/>
        <v>59</v>
      </c>
      <c r="B62" s="1" t="s">
        <v>16</v>
      </c>
      <c r="C62" s="2">
        <v>8</v>
      </c>
      <c r="D62" s="9">
        <v>1</v>
      </c>
      <c r="E62" s="5">
        <v>200</v>
      </c>
      <c r="F62" s="5">
        <v>200</v>
      </c>
      <c r="G62" s="5">
        <v>200</v>
      </c>
      <c r="H62" s="5">
        <v>200</v>
      </c>
      <c r="I62" s="5">
        <v>200</v>
      </c>
      <c r="J62" s="5">
        <v>200</v>
      </c>
      <c r="K62" s="5">
        <v>200</v>
      </c>
      <c r="L62" s="5">
        <v>200</v>
      </c>
      <c r="M62" s="5">
        <v>200</v>
      </c>
      <c r="N62" s="5">
        <v>200</v>
      </c>
      <c r="O62" s="5">
        <v>200</v>
      </c>
      <c r="P62" s="5">
        <v>200</v>
      </c>
      <c r="Q62" s="5">
        <f t="shared" si="6"/>
        <v>2400</v>
      </c>
      <c r="R62" s="5">
        <f t="shared" si="2"/>
        <v>6613.100436681222</v>
      </c>
      <c r="S62" s="5">
        <v>200</v>
      </c>
      <c r="T62" s="5">
        <v>200</v>
      </c>
      <c r="U62" s="5">
        <v>200</v>
      </c>
      <c r="V62" s="5">
        <v>200</v>
      </c>
      <c r="W62" s="5">
        <v>200</v>
      </c>
      <c r="X62" s="5">
        <v>200</v>
      </c>
      <c r="Y62" s="5"/>
      <c r="Z62" s="5"/>
      <c r="AA62" s="5"/>
      <c r="AB62" s="5"/>
      <c r="AC62" s="5"/>
      <c r="AD62" s="5"/>
      <c r="AE62" s="5">
        <f t="shared" si="3"/>
        <v>1200</v>
      </c>
      <c r="AF62" s="5">
        <f>AE62+2400+1356</f>
        <v>4956</v>
      </c>
      <c r="AG62" s="5">
        <f t="shared" si="4"/>
        <v>2857.100436681222</v>
      </c>
      <c r="AH62" s="5"/>
      <c r="AI62" s="5"/>
      <c r="AJ62" s="5">
        <f t="shared" si="5"/>
        <v>2857.100436681222</v>
      </c>
    </row>
    <row r="63" spans="1:36" ht="12.75">
      <c r="A63" s="1">
        <f t="shared" si="0"/>
        <v>60</v>
      </c>
      <c r="B63" s="1" t="s">
        <v>16</v>
      </c>
      <c r="C63" s="2">
        <v>9</v>
      </c>
      <c r="D63" s="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f t="shared" si="6"/>
        <v>0</v>
      </c>
      <c r="R63" s="5">
        <f t="shared" si="2"/>
        <v>0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f t="shared" si="3"/>
        <v>0</v>
      </c>
      <c r="AF63" s="5"/>
      <c r="AG63" s="5">
        <f t="shared" si="4"/>
        <v>0</v>
      </c>
      <c r="AH63" s="5"/>
      <c r="AI63" s="5"/>
      <c r="AJ63" s="5">
        <f t="shared" si="5"/>
        <v>0</v>
      </c>
    </row>
    <row r="64" spans="1:36" ht="12.75">
      <c r="A64" s="1">
        <f t="shared" si="0"/>
        <v>61</v>
      </c>
      <c r="B64" s="1" t="s">
        <v>18</v>
      </c>
      <c r="C64" s="2">
        <v>57</v>
      </c>
      <c r="D64" s="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f t="shared" si="6"/>
        <v>0</v>
      </c>
      <c r="R64" s="5">
        <f t="shared" si="2"/>
        <v>0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f t="shared" si="3"/>
        <v>0</v>
      </c>
      <c r="AF64" s="5"/>
      <c r="AG64" s="5">
        <f t="shared" si="4"/>
        <v>0</v>
      </c>
      <c r="AH64" s="5"/>
      <c r="AI64" s="5"/>
      <c r="AJ64" s="5">
        <f t="shared" si="5"/>
        <v>0</v>
      </c>
    </row>
    <row r="65" spans="1:36" ht="12.75">
      <c r="A65" s="1">
        <f t="shared" si="0"/>
        <v>62</v>
      </c>
      <c r="B65" s="1" t="s">
        <v>19</v>
      </c>
      <c r="C65" s="2">
        <v>6</v>
      </c>
      <c r="D65" s="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f t="shared" si="6"/>
        <v>0</v>
      </c>
      <c r="R65" s="5">
        <f t="shared" si="2"/>
        <v>0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>
        <f t="shared" si="3"/>
        <v>0</v>
      </c>
      <c r="AF65" s="5"/>
      <c r="AG65" s="5">
        <f t="shared" si="4"/>
        <v>0</v>
      </c>
      <c r="AH65" s="5"/>
      <c r="AI65" s="5"/>
      <c r="AJ65" s="5">
        <f t="shared" si="5"/>
        <v>0</v>
      </c>
    </row>
    <row r="66" spans="1:36" ht="12.75">
      <c r="A66" s="1">
        <f t="shared" si="0"/>
        <v>63</v>
      </c>
      <c r="B66" s="1" t="s">
        <v>20</v>
      </c>
      <c r="C66" s="2" t="s">
        <v>9</v>
      </c>
      <c r="D66" s="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f t="shared" si="6"/>
        <v>0</v>
      </c>
      <c r="R66" s="5">
        <f t="shared" si="2"/>
        <v>0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>
        <f t="shared" si="3"/>
        <v>0</v>
      </c>
      <c r="AF66" s="5"/>
      <c r="AG66" s="5">
        <f t="shared" si="4"/>
        <v>0</v>
      </c>
      <c r="AH66" s="5"/>
      <c r="AI66" s="5"/>
      <c r="AJ66" s="5">
        <f t="shared" si="5"/>
        <v>0</v>
      </c>
    </row>
    <row r="67" spans="1:36" ht="12.75">
      <c r="A67" s="1">
        <f t="shared" si="0"/>
        <v>64</v>
      </c>
      <c r="B67" s="1" t="s">
        <v>20</v>
      </c>
      <c r="C67" s="2">
        <v>8</v>
      </c>
      <c r="D67" s="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f t="shared" si="6"/>
        <v>0</v>
      </c>
      <c r="R67" s="5">
        <f t="shared" si="2"/>
        <v>0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>
        <f t="shared" si="3"/>
        <v>0</v>
      </c>
      <c r="AF67" s="5"/>
      <c r="AG67" s="5">
        <f t="shared" si="4"/>
        <v>0</v>
      </c>
      <c r="AH67" s="5"/>
      <c r="AI67" s="5"/>
      <c r="AJ67" s="5">
        <f t="shared" si="5"/>
        <v>0</v>
      </c>
    </row>
    <row r="68" spans="1:36" ht="12.75">
      <c r="A68" s="1">
        <f t="shared" si="0"/>
        <v>65</v>
      </c>
      <c r="B68" s="1" t="s">
        <v>21</v>
      </c>
      <c r="C68" s="2">
        <v>3</v>
      </c>
      <c r="D68" s="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f t="shared" si="6"/>
        <v>0</v>
      </c>
      <c r="R68" s="5">
        <f t="shared" si="2"/>
        <v>0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>
        <f t="shared" si="3"/>
        <v>0</v>
      </c>
      <c r="AF68" s="5"/>
      <c r="AG68" s="5">
        <f t="shared" si="4"/>
        <v>0</v>
      </c>
      <c r="AH68" s="5"/>
      <c r="AI68" s="5"/>
      <c r="AJ68" s="5">
        <f t="shared" si="5"/>
        <v>0</v>
      </c>
    </row>
    <row r="69" spans="1:36" ht="12.75">
      <c r="A69" s="1">
        <f aca="true" t="shared" si="7" ref="A69:A78">A68+1</f>
        <v>66</v>
      </c>
      <c r="B69" s="1" t="s">
        <v>21</v>
      </c>
      <c r="C69" s="2">
        <v>8</v>
      </c>
      <c r="D69" s="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>
        <f t="shared" si="6"/>
        <v>0</v>
      </c>
      <c r="R69" s="5">
        <f aca="true" t="shared" si="8" ref="R69:R78">126200/45800*Q69</f>
        <v>0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>
        <f aca="true" t="shared" si="9" ref="AE69:AE78">SUM(S69:AD69)</f>
        <v>0</v>
      </c>
      <c r="AF69" s="5"/>
      <c r="AG69" s="5">
        <f aca="true" t="shared" si="10" ref="AG69:AG78">R69+AE69-AF69</f>
        <v>0</v>
      </c>
      <c r="AH69" s="5"/>
      <c r="AI69" s="5"/>
      <c r="AJ69" s="5">
        <f aca="true" t="shared" si="11" ref="AJ69:AJ79">AG69+AH69-AI69</f>
        <v>0</v>
      </c>
    </row>
    <row r="70" spans="1:36" ht="12.75">
      <c r="A70" s="1">
        <f t="shared" si="7"/>
        <v>67</v>
      </c>
      <c r="B70" s="1" t="s">
        <v>21</v>
      </c>
      <c r="C70" s="2">
        <v>14</v>
      </c>
      <c r="D70" s="9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f t="shared" si="6"/>
        <v>0</v>
      </c>
      <c r="R70" s="5">
        <f t="shared" si="8"/>
        <v>0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>
        <f t="shared" si="9"/>
        <v>0</v>
      </c>
      <c r="AF70" s="5"/>
      <c r="AG70" s="5">
        <f t="shared" si="10"/>
        <v>0</v>
      </c>
      <c r="AH70" s="5"/>
      <c r="AI70" s="5"/>
      <c r="AJ70" s="5">
        <f t="shared" si="11"/>
        <v>0</v>
      </c>
    </row>
    <row r="71" spans="1:36" ht="12.75">
      <c r="A71" s="1">
        <f t="shared" si="7"/>
        <v>68</v>
      </c>
      <c r="B71" s="1" t="s">
        <v>21</v>
      </c>
      <c r="C71" s="2">
        <v>16</v>
      </c>
      <c r="D71" s="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>
        <f t="shared" si="6"/>
        <v>0</v>
      </c>
      <c r="R71" s="5">
        <f t="shared" si="8"/>
        <v>0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f t="shared" si="9"/>
        <v>0</v>
      </c>
      <c r="AF71" s="5"/>
      <c r="AG71" s="5">
        <f t="shared" si="10"/>
        <v>0</v>
      </c>
      <c r="AH71" s="5"/>
      <c r="AI71" s="5"/>
      <c r="AJ71" s="5">
        <f t="shared" si="11"/>
        <v>0</v>
      </c>
    </row>
    <row r="72" spans="1:36" ht="12.75">
      <c r="A72" s="1">
        <f t="shared" si="7"/>
        <v>69</v>
      </c>
      <c r="B72" s="1" t="s">
        <v>21</v>
      </c>
      <c r="C72" s="2">
        <v>21</v>
      </c>
      <c r="D72" s="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f t="shared" si="6"/>
        <v>0</v>
      </c>
      <c r="R72" s="5">
        <f t="shared" si="8"/>
        <v>0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>
        <f t="shared" si="9"/>
        <v>0</v>
      </c>
      <c r="AF72" s="5"/>
      <c r="AG72" s="5">
        <f t="shared" si="10"/>
        <v>0</v>
      </c>
      <c r="AH72" s="5"/>
      <c r="AI72" s="5"/>
      <c r="AJ72" s="5">
        <f t="shared" si="11"/>
        <v>0</v>
      </c>
    </row>
    <row r="73" spans="1:36" ht="12.75">
      <c r="A73" s="1">
        <f t="shared" si="7"/>
        <v>70</v>
      </c>
      <c r="B73" s="1" t="s">
        <v>21</v>
      </c>
      <c r="C73" s="2">
        <v>22</v>
      </c>
      <c r="D73" s="9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f t="shared" si="6"/>
        <v>0</v>
      </c>
      <c r="R73" s="5">
        <f t="shared" si="8"/>
        <v>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f t="shared" si="9"/>
        <v>0</v>
      </c>
      <c r="AF73" s="5"/>
      <c r="AG73" s="5">
        <f t="shared" si="10"/>
        <v>0</v>
      </c>
      <c r="AH73" s="5"/>
      <c r="AI73" s="5"/>
      <c r="AJ73" s="5">
        <f t="shared" si="11"/>
        <v>0</v>
      </c>
    </row>
    <row r="74" spans="1:36" ht="12.75">
      <c r="A74" s="1">
        <f t="shared" si="7"/>
        <v>71</v>
      </c>
      <c r="B74" s="1" t="s">
        <v>21</v>
      </c>
      <c r="C74" s="2">
        <v>23</v>
      </c>
      <c r="D74" s="9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f t="shared" si="6"/>
        <v>0</v>
      </c>
      <c r="R74" s="5">
        <f t="shared" si="8"/>
        <v>0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>
        <f t="shared" si="9"/>
        <v>0</v>
      </c>
      <c r="AF74" s="5"/>
      <c r="AG74" s="5">
        <f t="shared" si="10"/>
        <v>0</v>
      </c>
      <c r="AH74" s="5"/>
      <c r="AI74" s="5"/>
      <c r="AJ74" s="5">
        <f t="shared" si="11"/>
        <v>0</v>
      </c>
    </row>
    <row r="75" spans="1:36" ht="12.75">
      <c r="A75" s="1">
        <f t="shared" si="7"/>
        <v>72</v>
      </c>
      <c r="B75" s="1" t="s">
        <v>21</v>
      </c>
      <c r="C75" s="2">
        <v>24</v>
      </c>
      <c r="D75" s="9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f t="shared" si="6"/>
        <v>0</v>
      </c>
      <c r="R75" s="5">
        <f t="shared" si="8"/>
        <v>0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>
        <f t="shared" si="9"/>
        <v>0</v>
      </c>
      <c r="AF75" s="5"/>
      <c r="AG75" s="5">
        <f t="shared" si="10"/>
        <v>0</v>
      </c>
      <c r="AH75" s="5"/>
      <c r="AI75" s="5"/>
      <c r="AJ75" s="5">
        <f t="shared" si="11"/>
        <v>0</v>
      </c>
    </row>
    <row r="76" spans="1:36" ht="12.75">
      <c r="A76" s="1">
        <f t="shared" si="7"/>
        <v>73</v>
      </c>
      <c r="B76" s="1" t="s">
        <v>21</v>
      </c>
      <c r="C76" s="2">
        <v>26</v>
      </c>
      <c r="D76" s="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f t="shared" si="6"/>
        <v>0</v>
      </c>
      <c r="R76" s="5">
        <f t="shared" si="8"/>
        <v>0</v>
      </c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>
        <f t="shared" si="9"/>
        <v>0</v>
      </c>
      <c r="AF76" s="5"/>
      <c r="AG76" s="5">
        <f t="shared" si="10"/>
        <v>0</v>
      </c>
      <c r="AH76" s="5"/>
      <c r="AI76" s="5"/>
      <c r="AJ76" s="5">
        <f t="shared" si="11"/>
        <v>0</v>
      </c>
    </row>
    <row r="77" spans="1:36" ht="12.75">
      <c r="A77" s="1">
        <f t="shared" si="7"/>
        <v>74</v>
      </c>
      <c r="B77" s="1" t="s">
        <v>21</v>
      </c>
      <c r="C77" s="2">
        <v>27</v>
      </c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f t="shared" si="6"/>
        <v>0</v>
      </c>
      <c r="R77" s="5">
        <f t="shared" si="8"/>
        <v>0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>
        <f t="shared" si="9"/>
        <v>0</v>
      </c>
      <c r="AF77" s="5"/>
      <c r="AG77" s="5">
        <f t="shared" si="10"/>
        <v>0</v>
      </c>
      <c r="AH77" s="5"/>
      <c r="AI77" s="5"/>
      <c r="AJ77" s="5">
        <f t="shared" si="11"/>
        <v>0</v>
      </c>
    </row>
    <row r="78" spans="1:36" ht="12.75">
      <c r="A78" s="1">
        <f t="shared" si="7"/>
        <v>75</v>
      </c>
      <c r="B78" s="1" t="s">
        <v>22</v>
      </c>
      <c r="C78" s="2" t="s">
        <v>23</v>
      </c>
      <c r="D78" s="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f t="shared" si="6"/>
        <v>0</v>
      </c>
      <c r="R78" s="5">
        <f t="shared" si="8"/>
        <v>0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f t="shared" si="9"/>
        <v>0</v>
      </c>
      <c r="AF78" s="5"/>
      <c r="AG78" s="5">
        <f t="shared" si="10"/>
        <v>0</v>
      </c>
      <c r="AH78" s="5"/>
      <c r="AI78" s="5"/>
      <c r="AJ78" s="5">
        <f t="shared" si="11"/>
        <v>0</v>
      </c>
    </row>
    <row r="79" spans="4:36" ht="12.75">
      <c r="D79">
        <f aca="true" t="shared" si="12" ref="D79:P79">SUM(D4:D78)</f>
        <v>20</v>
      </c>
      <c r="E79" s="5">
        <f t="shared" si="12"/>
        <v>4000</v>
      </c>
      <c r="F79" s="5">
        <f t="shared" si="12"/>
        <v>3800</v>
      </c>
      <c r="G79" s="5">
        <f t="shared" si="12"/>
        <v>3800</v>
      </c>
      <c r="H79" s="5">
        <f t="shared" si="12"/>
        <v>3800</v>
      </c>
      <c r="I79" s="5">
        <f t="shared" si="12"/>
        <v>3800</v>
      </c>
      <c r="J79" s="5">
        <f t="shared" si="12"/>
        <v>3800</v>
      </c>
      <c r="K79" s="5">
        <f t="shared" si="12"/>
        <v>3800</v>
      </c>
      <c r="L79" s="5">
        <f t="shared" si="12"/>
        <v>3800</v>
      </c>
      <c r="M79" s="5">
        <f t="shared" si="12"/>
        <v>3800</v>
      </c>
      <c r="N79" s="5">
        <f t="shared" si="12"/>
        <v>3800</v>
      </c>
      <c r="O79" s="5">
        <f t="shared" si="12"/>
        <v>3800</v>
      </c>
      <c r="P79" s="5">
        <f t="shared" si="12"/>
        <v>3800</v>
      </c>
      <c r="Q79" s="5">
        <f>SUM(E79:P79)</f>
        <v>45800</v>
      </c>
      <c r="R79" s="5">
        <f>SUM(R4:R78)</f>
        <v>126200.00000000003</v>
      </c>
      <c r="S79" s="5">
        <f aca="true" t="shared" si="13" ref="S79:AD79">SUM(S4:S78)</f>
        <v>3800</v>
      </c>
      <c r="T79" s="5">
        <f t="shared" si="13"/>
        <v>3800</v>
      </c>
      <c r="U79" s="5">
        <f t="shared" si="13"/>
        <v>3800</v>
      </c>
      <c r="V79" s="5">
        <f t="shared" si="13"/>
        <v>3800</v>
      </c>
      <c r="W79" s="5">
        <f t="shared" si="13"/>
        <v>3800</v>
      </c>
      <c r="X79" s="5">
        <f t="shared" si="13"/>
        <v>3800</v>
      </c>
      <c r="Y79" s="5">
        <f t="shared" si="13"/>
        <v>3400</v>
      </c>
      <c r="Z79" s="5">
        <f t="shared" si="13"/>
        <v>2400</v>
      </c>
      <c r="AA79" s="5">
        <f t="shared" si="13"/>
        <v>1600</v>
      </c>
      <c r="AB79" s="5">
        <f t="shared" si="13"/>
        <v>1600</v>
      </c>
      <c r="AC79" s="5">
        <f t="shared" si="13"/>
        <v>1200</v>
      </c>
      <c r="AD79" s="5">
        <f t="shared" si="13"/>
        <v>1200</v>
      </c>
      <c r="AE79" s="5">
        <f>SUM(AE4:AE78)</f>
        <v>41400</v>
      </c>
      <c r="AF79" s="5">
        <f>SUM(AF4:AF78)</f>
        <v>105600</v>
      </c>
      <c r="AG79" s="5">
        <f>SUM(AG4:AG78)</f>
        <v>62000.00000000001</v>
      </c>
      <c r="AH79" s="5">
        <f>SUM(AH4:AH78)</f>
        <v>16800</v>
      </c>
      <c r="AI79" s="5">
        <f>SUM(AI4:AI78)</f>
        <v>24000.000499999995</v>
      </c>
      <c r="AJ79" s="5">
        <f t="shared" si="11"/>
        <v>54799.999500000005</v>
      </c>
    </row>
    <row r="80" ht="12.75">
      <c r="R80">
        <v>192800</v>
      </c>
    </row>
  </sheetData>
  <mergeCells count="6">
    <mergeCell ref="AH2:AJ2"/>
    <mergeCell ref="A2:A3"/>
    <mergeCell ref="B2:C3"/>
    <mergeCell ref="E2:P2"/>
    <mergeCell ref="S2:AD2"/>
    <mergeCell ref="AE2:AG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8" sqref="F18"/>
    </sheetView>
  </sheetViews>
  <sheetFormatPr defaultColWidth="9.140625" defaultRowHeight="12.75"/>
  <cols>
    <col min="2" max="2" width="24.140625" style="0" customWidth="1"/>
    <col min="4" max="4" width="15.140625" style="0" hidden="1" customWidth="1"/>
    <col min="5" max="5" width="19.140625" style="0" hidden="1" customWidth="1"/>
    <col min="6" max="6" width="0.2890625" style="0" customWidth="1"/>
    <col min="7" max="8" width="11.140625" style="0" hidden="1" customWidth="1"/>
  </cols>
  <sheetData>
    <row r="1" ht="12.75">
      <c r="B1" t="s">
        <v>47</v>
      </c>
    </row>
    <row r="2" spans="1:11" ht="12.75">
      <c r="A2" s="23" t="s">
        <v>24</v>
      </c>
      <c r="B2" s="23" t="s">
        <v>25</v>
      </c>
      <c r="C2" s="23"/>
      <c r="D2" s="23" t="s">
        <v>46</v>
      </c>
      <c r="E2" s="23"/>
      <c r="F2" s="23" t="s">
        <v>146</v>
      </c>
      <c r="G2" s="23"/>
      <c r="H2" s="17"/>
      <c r="I2" s="23" t="s">
        <v>185</v>
      </c>
      <c r="J2" s="23"/>
      <c r="K2" s="23"/>
    </row>
    <row r="3" spans="1:11" ht="12.75">
      <c r="A3" s="23"/>
      <c r="B3" s="23"/>
      <c r="C3" s="23"/>
      <c r="D3" s="5" t="s">
        <v>26</v>
      </c>
      <c r="E3" s="5" t="s">
        <v>27</v>
      </c>
      <c r="F3" s="5" t="s">
        <v>26</v>
      </c>
      <c r="G3" s="5" t="s">
        <v>27</v>
      </c>
      <c r="H3" s="5" t="s">
        <v>174</v>
      </c>
      <c r="I3" s="5" t="s">
        <v>26</v>
      </c>
      <c r="J3" s="5" t="s">
        <v>27</v>
      </c>
      <c r="K3" s="11" t="s">
        <v>174</v>
      </c>
    </row>
    <row r="4" spans="1:11" ht="12.75">
      <c r="A4" s="5"/>
      <c r="B4" s="5" t="s">
        <v>14</v>
      </c>
      <c r="C4" s="5">
        <v>16</v>
      </c>
      <c r="D4" s="5">
        <v>3600</v>
      </c>
      <c r="E4" s="5"/>
      <c r="F4" s="5">
        <v>3600</v>
      </c>
      <c r="G4" s="5"/>
      <c r="H4" s="5">
        <f>F4-G4</f>
        <v>3600</v>
      </c>
      <c r="I4" s="5">
        <v>3600</v>
      </c>
      <c r="J4" s="5"/>
      <c r="K4" s="5">
        <f>H4+I4-J4</f>
        <v>7200</v>
      </c>
    </row>
    <row r="5" spans="1:11" ht="12.75">
      <c r="A5" s="5"/>
      <c r="B5" s="5" t="s">
        <v>28</v>
      </c>
      <c r="C5" s="5">
        <v>38</v>
      </c>
      <c r="D5" s="5">
        <v>3600</v>
      </c>
      <c r="E5" s="5"/>
      <c r="F5" s="5">
        <v>3600</v>
      </c>
      <c r="G5" s="5"/>
      <c r="H5" s="5">
        <f>F5-G5</f>
        <v>3600</v>
      </c>
      <c r="I5" s="5">
        <v>3600</v>
      </c>
      <c r="J5" s="5"/>
      <c r="K5" s="5">
        <f aca="true" t="shared" si="0" ref="K5:K13">H5+I5-J5</f>
        <v>7200</v>
      </c>
    </row>
    <row r="6" spans="1:11" ht="12.75">
      <c r="A6" s="5"/>
      <c r="B6" s="5" t="s">
        <v>29</v>
      </c>
      <c r="C6" s="5">
        <v>12</v>
      </c>
      <c r="D6" s="5">
        <v>3600</v>
      </c>
      <c r="E6" s="5"/>
      <c r="F6" s="5">
        <v>3600</v>
      </c>
      <c r="G6" s="5"/>
      <c r="H6" s="5">
        <f>F6-G6</f>
        <v>3600</v>
      </c>
      <c r="I6" s="5">
        <v>3600</v>
      </c>
      <c r="J6" s="5"/>
      <c r="K6" s="5">
        <f t="shared" si="0"/>
        <v>7200</v>
      </c>
    </row>
    <row r="7" spans="1:11" ht="12.75">
      <c r="A7" s="5"/>
      <c r="B7" s="5" t="s">
        <v>8</v>
      </c>
      <c r="C7" s="5">
        <v>1</v>
      </c>
      <c r="D7" s="5"/>
      <c r="E7" s="5"/>
      <c r="F7" s="5"/>
      <c r="G7" s="5"/>
      <c r="H7" s="5"/>
      <c r="I7" s="5">
        <f>150*4</f>
        <v>600</v>
      </c>
      <c r="J7" s="5"/>
      <c r="K7" s="5">
        <f t="shared" si="0"/>
        <v>600</v>
      </c>
    </row>
    <row r="8" spans="1:11" ht="12.75">
      <c r="A8" s="5"/>
      <c r="B8" s="5" t="s">
        <v>8</v>
      </c>
      <c r="C8" s="5">
        <v>3</v>
      </c>
      <c r="D8" s="5"/>
      <c r="E8" s="5"/>
      <c r="F8" s="5"/>
      <c r="G8" s="5"/>
      <c r="H8" s="5"/>
      <c r="I8" s="5">
        <f aca="true" t="shared" si="1" ref="I8:I13">150*4</f>
        <v>600</v>
      </c>
      <c r="J8" s="5"/>
      <c r="K8" s="5">
        <f t="shared" si="0"/>
        <v>600</v>
      </c>
    </row>
    <row r="9" spans="1:11" ht="12.75">
      <c r="A9" s="5"/>
      <c r="B9" s="5" t="s">
        <v>8</v>
      </c>
      <c r="C9" s="5">
        <v>4</v>
      </c>
      <c r="D9" s="5"/>
      <c r="E9" s="5"/>
      <c r="F9" s="5"/>
      <c r="G9" s="5"/>
      <c r="H9" s="5"/>
      <c r="I9" s="5">
        <f t="shared" si="1"/>
        <v>600</v>
      </c>
      <c r="J9" s="5"/>
      <c r="K9" s="5">
        <f t="shared" si="0"/>
        <v>600</v>
      </c>
    </row>
    <row r="10" spans="1:11" ht="12.75">
      <c r="A10" s="5"/>
      <c r="B10" s="5" t="s">
        <v>8</v>
      </c>
      <c r="C10" s="5">
        <v>5</v>
      </c>
      <c r="D10" s="5"/>
      <c r="E10" s="5"/>
      <c r="F10" s="5"/>
      <c r="G10" s="5"/>
      <c r="H10" s="5"/>
      <c r="I10" s="5">
        <f t="shared" si="1"/>
        <v>600</v>
      </c>
      <c r="J10" s="5"/>
      <c r="K10" s="5">
        <f t="shared" si="0"/>
        <v>600</v>
      </c>
    </row>
    <row r="11" spans="1:11" ht="12.75">
      <c r="A11" s="5"/>
      <c r="B11" s="5" t="s">
        <v>8</v>
      </c>
      <c r="C11" s="5">
        <v>6</v>
      </c>
      <c r="D11" s="5"/>
      <c r="E11" s="5"/>
      <c r="F11" s="5"/>
      <c r="G11" s="5"/>
      <c r="H11" s="5"/>
      <c r="I11" s="5">
        <f t="shared" si="1"/>
        <v>600</v>
      </c>
      <c r="J11" s="5"/>
      <c r="K11" s="5">
        <f t="shared" si="0"/>
        <v>600</v>
      </c>
    </row>
    <row r="12" spans="1:11" ht="12.75">
      <c r="A12" s="5"/>
      <c r="B12" s="5" t="s">
        <v>8</v>
      </c>
      <c r="C12" s="5">
        <v>7</v>
      </c>
      <c r="D12" s="5"/>
      <c r="E12" s="5"/>
      <c r="F12" s="5"/>
      <c r="G12" s="5"/>
      <c r="H12" s="5"/>
      <c r="I12" s="5">
        <f t="shared" si="1"/>
        <v>600</v>
      </c>
      <c r="J12" s="5"/>
      <c r="K12" s="5">
        <f t="shared" si="0"/>
        <v>600</v>
      </c>
    </row>
    <row r="13" spans="1:11" ht="12.75">
      <c r="A13" s="5"/>
      <c r="B13" s="5" t="s">
        <v>8</v>
      </c>
      <c r="C13" s="5" t="s">
        <v>9</v>
      </c>
      <c r="D13" s="5"/>
      <c r="E13" s="5"/>
      <c r="F13" s="5"/>
      <c r="G13" s="5"/>
      <c r="H13" s="5"/>
      <c r="I13" s="5">
        <f t="shared" si="1"/>
        <v>600</v>
      </c>
      <c r="J13" s="5"/>
      <c r="K13" s="5">
        <f t="shared" si="0"/>
        <v>600</v>
      </c>
    </row>
    <row r="14" spans="1:11" ht="12.75">
      <c r="A14" s="5"/>
      <c r="B14" s="5"/>
      <c r="C14" s="5"/>
      <c r="D14" s="5">
        <f>SUM(D4:D6)</f>
        <v>10800</v>
      </c>
      <c r="E14" s="5">
        <f>SUM(E4:E6)</f>
        <v>0</v>
      </c>
      <c r="F14" s="5">
        <f>SUM(F4:F6)</f>
        <v>10800</v>
      </c>
      <c r="G14" s="5">
        <f>SUM(G4:G6)</f>
        <v>0</v>
      </c>
      <c r="H14" s="5">
        <f>F14-G14</f>
        <v>10800</v>
      </c>
      <c r="I14" s="5">
        <f>SUM(I4:I13)</f>
        <v>15000</v>
      </c>
      <c r="J14" s="5">
        <f>SUM(J4:J13)</f>
        <v>0</v>
      </c>
      <c r="K14" s="5">
        <f>SUM(K4:K13)</f>
        <v>25800</v>
      </c>
    </row>
    <row r="16" ht="12.75">
      <c r="D16" s="16"/>
    </row>
  </sheetData>
  <mergeCells count="5">
    <mergeCell ref="I2:K2"/>
    <mergeCell ref="A2:A3"/>
    <mergeCell ref="B2:C3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A193">
      <selection activeCell="K1" sqref="K1:M1"/>
    </sheetView>
  </sheetViews>
  <sheetFormatPr defaultColWidth="9.140625" defaultRowHeight="12.75"/>
  <cols>
    <col min="1" max="1" width="5.7109375" style="0" customWidth="1"/>
    <col min="2" max="2" width="18.8515625" style="0" customWidth="1"/>
    <col min="4" max="4" width="20.8515625" style="0" customWidth="1"/>
    <col min="5" max="5" width="0.13671875" style="0" customWidth="1"/>
    <col min="6" max="7" width="11.00390625" style="0" hidden="1" customWidth="1"/>
    <col min="8" max="8" width="13.57421875" style="0" hidden="1" customWidth="1"/>
    <col min="9" max="9" width="13.7109375" style="0" hidden="1" customWidth="1"/>
    <col min="11" max="11" width="10.28125" style="0" customWidth="1"/>
    <col min="12" max="12" width="11.140625" style="0" customWidth="1"/>
  </cols>
  <sheetData>
    <row r="1" spans="2:13" ht="12.75">
      <c r="B1" t="s">
        <v>48</v>
      </c>
      <c r="H1" t="s">
        <v>132</v>
      </c>
      <c r="K1" s="22">
        <v>2016</v>
      </c>
      <c r="L1" s="22"/>
      <c r="M1" s="22"/>
    </row>
    <row r="2" spans="1:13" ht="12.75">
      <c r="A2" s="24" t="s">
        <v>24</v>
      </c>
      <c r="B2" s="26" t="s">
        <v>25</v>
      </c>
      <c r="C2" s="27"/>
      <c r="D2" s="7" t="s">
        <v>49</v>
      </c>
      <c r="E2" s="30" t="s">
        <v>133</v>
      </c>
      <c r="F2" s="32"/>
      <c r="G2" s="5"/>
      <c r="H2" s="30" t="s">
        <v>134</v>
      </c>
      <c r="I2" s="32"/>
      <c r="J2" s="5"/>
      <c r="K2" s="30" t="s">
        <v>168</v>
      </c>
      <c r="L2" s="32"/>
      <c r="M2" s="5"/>
    </row>
    <row r="3" spans="1:13" ht="12.75">
      <c r="A3" s="25"/>
      <c r="B3" s="28"/>
      <c r="C3" s="29"/>
      <c r="D3" s="6"/>
      <c r="E3" s="5" t="s">
        <v>26</v>
      </c>
      <c r="F3" s="5" t="s">
        <v>27</v>
      </c>
      <c r="G3" s="5" t="s">
        <v>131</v>
      </c>
      <c r="H3" s="5" t="s">
        <v>26</v>
      </c>
      <c r="I3" s="5" t="s">
        <v>27</v>
      </c>
      <c r="J3" s="5" t="s">
        <v>131</v>
      </c>
      <c r="K3" s="5" t="s">
        <v>26</v>
      </c>
      <c r="L3" s="5" t="s">
        <v>27</v>
      </c>
      <c r="M3" s="5" t="s">
        <v>131</v>
      </c>
    </row>
    <row r="4" spans="1:13" ht="12.75">
      <c r="A4" s="1">
        <v>1</v>
      </c>
      <c r="B4" s="1" t="s">
        <v>0</v>
      </c>
      <c r="C4" s="2">
        <v>1</v>
      </c>
      <c r="D4" s="2" t="s">
        <v>54</v>
      </c>
      <c r="E4" s="5">
        <v>49362.84</v>
      </c>
      <c r="F4" s="5">
        <v>36923.92</v>
      </c>
      <c r="G4" s="5">
        <v>12438.92</v>
      </c>
      <c r="H4" s="11">
        <v>10727.36</v>
      </c>
      <c r="I4" s="11">
        <v>17741.66</v>
      </c>
      <c r="J4" s="5">
        <f>G4+H4-I4</f>
        <v>5424.619999999999</v>
      </c>
      <c r="K4" s="11"/>
      <c r="L4" s="11"/>
      <c r="M4" s="5">
        <f aca="true" t="shared" si="0" ref="M4:M9">J4+K4-L4</f>
        <v>5424.619999999999</v>
      </c>
    </row>
    <row r="5" spans="1:13" ht="12.75">
      <c r="A5" s="1"/>
      <c r="B5" s="1" t="s">
        <v>0</v>
      </c>
      <c r="C5" s="2">
        <v>1</v>
      </c>
      <c r="D5" s="2" t="s">
        <v>68</v>
      </c>
      <c r="E5" s="5">
        <v>11339.14</v>
      </c>
      <c r="F5" s="5">
        <v>0</v>
      </c>
      <c r="G5" s="5">
        <v>11339.14</v>
      </c>
      <c r="H5" s="11">
        <v>57275.59</v>
      </c>
      <c r="I5" s="11">
        <v>30000</v>
      </c>
      <c r="J5" s="5">
        <f aca="true" t="shared" si="1" ref="J5:J74">G5+H5-I5</f>
        <v>38614.729999999996</v>
      </c>
      <c r="K5" s="11"/>
      <c r="L5" s="11"/>
      <c r="M5" s="5">
        <f t="shared" si="0"/>
        <v>38614.729999999996</v>
      </c>
    </row>
    <row r="6" spans="1:13" ht="12.75">
      <c r="A6" s="1"/>
      <c r="B6" s="1" t="s">
        <v>0</v>
      </c>
      <c r="C6" s="2">
        <v>1</v>
      </c>
      <c r="D6" s="2" t="s">
        <v>71</v>
      </c>
      <c r="E6" s="5">
        <v>2411.9</v>
      </c>
      <c r="F6" s="5">
        <v>1514.12</v>
      </c>
      <c r="G6" s="5"/>
      <c r="H6" s="5"/>
      <c r="I6" s="5"/>
      <c r="J6" s="5">
        <f t="shared" si="1"/>
        <v>0</v>
      </c>
      <c r="K6" s="5"/>
      <c r="L6" s="5"/>
      <c r="M6" s="5">
        <f t="shared" si="0"/>
        <v>0</v>
      </c>
    </row>
    <row r="7" spans="1:13" ht="12.75">
      <c r="A7" s="1"/>
      <c r="B7" s="1" t="s">
        <v>0</v>
      </c>
      <c r="C7" s="2">
        <v>1</v>
      </c>
      <c r="D7" s="2" t="s">
        <v>104</v>
      </c>
      <c r="E7" s="5">
        <v>4304.27</v>
      </c>
      <c r="F7" s="5">
        <v>0</v>
      </c>
      <c r="G7" s="5">
        <v>4304.27</v>
      </c>
      <c r="H7" s="5"/>
      <c r="I7" s="5"/>
      <c r="J7" s="5">
        <f t="shared" si="1"/>
        <v>4304.27</v>
      </c>
      <c r="K7" s="5"/>
      <c r="L7" s="5"/>
      <c r="M7" s="5">
        <f t="shared" si="0"/>
        <v>4304.27</v>
      </c>
    </row>
    <row r="8" spans="1:13" ht="12.75">
      <c r="A8" s="1"/>
      <c r="B8" s="1" t="s">
        <v>0</v>
      </c>
      <c r="C8" s="2">
        <v>1</v>
      </c>
      <c r="D8" s="2" t="s">
        <v>105</v>
      </c>
      <c r="E8" s="5">
        <v>123541.91</v>
      </c>
      <c r="F8" s="5">
        <v>90764.7</v>
      </c>
      <c r="G8" s="5">
        <v>32777.21</v>
      </c>
      <c r="H8" s="5"/>
      <c r="I8" s="5"/>
      <c r="J8" s="5">
        <f t="shared" si="1"/>
        <v>32777.21</v>
      </c>
      <c r="K8" s="5"/>
      <c r="L8" s="5"/>
      <c r="M8" s="5">
        <f t="shared" si="0"/>
        <v>32777.21</v>
      </c>
    </row>
    <row r="9" spans="1:13" ht="12.75">
      <c r="A9" s="1"/>
      <c r="B9" s="1" t="s">
        <v>0</v>
      </c>
      <c r="C9" s="2">
        <v>1</v>
      </c>
      <c r="D9" s="2" t="s">
        <v>119</v>
      </c>
      <c r="E9" s="5">
        <v>4669.06</v>
      </c>
      <c r="F9" s="5">
        <v>0</v>
      </c>
      <c r="G9" s="5">
        <v>4669.06</v>
      </c>
      <c r="H9" s="5"/>
      <c r="I9" s="5"/>
      <c r="J9" s="5">
        <f t="shared" si="1"/>
        <v>4669.06</v>
      </c>
      <c r="K9" s="5"/>
      <c r="L9" s="5"/>
      <c r="M9" s="5">
        <f t="shared" si="0"/>
        <v>4669.06</v>
      </c>
    </row>
    <row r="10" spans="1:13" ht="12.75">
      <c r="A10" s="1"/>
      <c r="B10" s="12" t="s">
        <v>130</v>
      </c>
      <c r="C10" s="13"/>
      <c r="D10" s="13"/>
      <c r="E10" s="14">
        <f aca="true" t="shared" si="2" ref="E10:J10">SUM(E4:E9)</f>
        <v>195629.12</v>
      </c>
      <c r="F10" s="14">
        <f t="shared" si="2"/>
        <v>129202.73999999999</v>
      </c>
      <c r="G10" s="14">
        <f t="shared" si="2"/>
        <v>65528.59999999999</v>
      </c>
      <c r="H10" s="14">
        <f>SUM(H4:H9)</f>
        <v>68002.95</v>
      </c>
      <c r="I10" s="14">
        <f t="shared" si="2"/>
        <v>47741.66</v>
      </c>
      <c r="J10" s="14">
        <f t="shared" si="2"/>
        <v>85789.88999999998</v>
      </c>
      <c r="K10" s="14">
        <f>SUM(K4:K9)</f>
        <v>0</v>
      </c>
      <c r="L10" s="14">
        <f>SUM(L4:L9)</f>
        <v>0</v>
      </c>
      <c r="M10" s="14">
        <f>SUM(M4:M9)</f>
        <v>85789.88999999998</v>
      </c>
    </row>
    <row r="11" spans="1:13" ht="12.75">
      <c r="A11" s="1"/>
      <c r="B11" s="1"/>
      <c r="C11" s="2"/>
      <c r="D11" s="2"/>
      <c r="E11" s="5"/>
      <c r="F11" s="5"/>
      <c r="G11" s="5"/>
      <c r="H11" s="5"/>
      <c r="I11" s="5"/>
      <c r="J11" s="5">
        <f t="shared" si="1"/>
        <v>0</v>
      </c>
      <c r="K11" s="5"/>
      <c r="L11" s="5"/>
      <c r="M11" s="5">
        <f aca="true" t="shared" si="3" ref="M11:M24">J11+K11-L11</f>
        <v>0</v>
      </c>
    </row>
    <row r="12" spans="1:13" ht="12.75">
      <c r="A12" s="1">
        <f>A4+1</f>
        <v>2</v>
      </c>
      <c r="B12" s="1" t="s">
        <v>0</v>
      </c>
      <c r="C12" s="2">
        <v>2</v>
      </c>
      <c r="D12" s="2" t="s">
        <v>51</v>
      </c>
      <c r="E12" s="5">
        <v>6879.6</v>
      </c>
      <c r="F12" s="5">
        <v>0</v>
      </c>
      <c r="G12" s="5">
        <v>95429.42</v>
      </c>
      <c r="H12" s="11">
        <v>6879.6</v>
      </c>
      <c r="I12" s="11">
        <v>0</v>
      </c>
      <c r="J12" s="5">
        <f t="shared" si="1"/>
        <v>102309.02</v>
      </c>
      <c r="K12" s="11">
        <v>6879.6</v>
      </c>
      <c r="L12" s="11">
        <v>9173.1</v>
      </c>
      <c r="M12" s="5">
        <f t="shared" si="3"/>
        <v>100015.52</v>
      </c>
    </row>
    <row r="13" spans="1:13" ht="12.75">
      <c r="A13" s="1"/>
      <c r="B13" s="1" t="s">
        <v>0</v>
      </c>
      <c r="C13" s="2">
        <v>2</v>
      </c>
      <c r="D13" s="2" t="s">
        <v>74</v>
      </c>
      <c r="E13" s="5">
        <v>5754.84</v>
      </c>
      <c r="F13" s="5">
        <v>5279.04</v>
      </c>
      <c r="G13" s="5">
        <v>1427.4</v>
      </c>
      <c r="H13" s="11">
        <v>996.84</v>
      </c>
      <c r="I13" s="11">
        <v>1009.69</v>
      </c>
      <c r="J13" s="5">
        <f t="shared" si="1"/>
        <v>1414.5500000000002</v>
      </c>
      <c r="K13" s="11">
        <v>996.84</v>
      </c>
      <c r="L13" s="11">
        <v>415.35</v>
      </c>
      <c r="M13" s="5">
        <f t="shared" si="3"/>
        <v>1996.0400000000004</v>
      </c>
    </row>
    <row r="14" spans="1:13" ht="12.75">
      <c r="A14" s="1"/>
      <c r="B14" s="1" t="s">
        <v>0</v>
      </c>
      <c r="C14" s="2">
        <v>2</v>
      </c>
      <c r="D14" s="2" t="s">
        <v>78</v>
      </c>
      <c r="E14" s="5">
        <v>746.88</v>
      </c>
      <c r="F14" s="5">
        <v>746.88</v>
      </c>
      <c r="G14" s="5"/>
      <c r="H14" s="11">
        <v>746.88</v>
      </c>
      <c r="I14" s="11">
        <v>746.88</v>
      </c>
      <c r="J14" s="5">
        <f t="shared" si="1"/>
        <v>0</v>
      </c>
      <c r="K14" s="11">
        <v>746.88</v>
      </c>
      <c r="L14" s="11">
        <v>746.88</v>
      </c>
      <c r="M14" s="5">
        <f t="shared" si="3"/>
        <v>0</v>
      </c>
    </row>
    <row r="15" spans="1:13" ht="12.75">
      <c r="A15" s="1"/>
      <c r="B15" s="1" t="s">
        <v>0</v>
      </c>
      <c r="C15" s="2">
        <v>2</v>
      </c>
      <c r="D15" s="2" t="s">
        <v>86</v>
      </c>
      <c r="E15" s="5">
        <v>3925.74</v>
      </c>
      <c r="F15" s="5">
        <v>2804.5</v>
      </c>
      <c r="G15" s="5">
        <v>1121.24</v>
      </c>
      <c r="H15" s="11">
        <v>6729.84</v>
      </c>
      <c r="I15" s="11">
        <v>5900</v>
      </c>
      <c r="J15" s="5">
        <f t="shared" si="1"/>
        <v>1951.08</v>
      </c>
      <c r="K15" s="11">
        <v>6729.84</v>
      </c>
      <c r="L15" s="11">
        <v>8650</v>
      </c>
      <c r="M15" s="5">
        <f t="shared" si="3"/>
        <v>30.920000000000073</v>
      </c>
    </row>
    <row r="16" spans="1:13" ht="12.75">
      <c r="A16" s="1"/>
      <c r="B16" s="1" t="s">
        <v>0</v>
      </c>
      <c r="C16" s="2">
        <v>2</v>
      </c>
      <c r="D16" s="2" t="s">
        <v>92</v>
      </c>
      <c r="E16" s="5">
        <v>8873.28</v>
      </c>
      <c r="F16" s="5">
        <v>4000</v>
      </c>
      <c r="G16" s="5">
        <v>10796.48</v>
      </c>
      <c r="H16" s="11">
        <v>8873.28</v>
      </c>
      <c r="I16" s="11">
        <v>13000</v>
      </c>
      <c r="J16" s="5">
        <f t="shared" si="1"/>
        <v>6669.760000000002</v>
      </c>
      <c r="K16" s="11">
        <v>8873.28</v>
      </c>
      <c r="L16" s="11">
        <v>15543</v>
      </c>
      <c r="M16" s="5">
        <f t="shared" si="3"/>
        <v>0.040000000002692104</v>
      </c>
    </row>
    <row r="17" spans="1:13" ht="12.75">
      <c r="A17" s="1"/>
      <c r="B17" s="1" t="s">
        <v>0</v>
      </c>
      <c r="C17" s="2">
        <v>2</v>
      </c>
      <c r="D17" s="2" t="s">
        <v>95</v>
      </c>
      <c r="E17" s="5">
        <v>746.88</v>
      </c>
      <c r="F17" s="5">
        <v>746.9</v>
      </c>
      <c r="G17" s="5"/>
      <c r="H17" s="11">
        <v>746.88</v>
      </c>
      <c r="I17" s="11">
        <v>685</v>
      </c>
      <c r="J17" s="5">
        <f t="shared" si="1"/>
        <v>61.879999999999995</v>
      </c>
      <c r="K17" s="11">
        <v>746.88</v>
      </c>
      <c r="L17" s="11">
        <v>811.26</v>
      </c>
      <c r="M17" s="5">
        <f t="shared" si="3"/>
        <v>-2.5</v>
      </c>
    </row>
    <row r="18" spans="1:13" ht="12.75">
      <c r="A18" s="1"/>
      <c r="B18" s="1" t="s">
        <v>0</v>
      </c>
      <c r="C18" s="2">
        <v>2</v>
      </c>
      <c r="D18" s="2" t="s">
        <v>99</v>
      </c>
      <c r="E18" s="5">
        <v>32000</v>
      </c>
      <c r="F18" s="5">
        <v>8000</v>
      </c>
      <c r="G18" s="5">
        <v>24000</v>
      </c>
      <c r="H18" s="11">
        <v>24000</v>
      </c>
      <c r="I18" s="11">
        <v>16000</v>
      </c>
      <c r="J18" s="5">
        <f t="shared" si="1"/>
        <v>32000</v>
      </c>
      <c r="K18" s="11">
        <v>24000</v>
      </c>
      <c r="L18" s="11">
        <v>26000</v>
      </c>
      <c r="M18" s="5">
        <f t="shared" si="3"/>
        <v>30000</v>
      </c>
    </row>
    <row r="19" spans="1:13" ht="12.75">
      <c r="A19" s="1"/>
      <c r="B19" s="1" t="s">
        <v>0</v>
      </c>
      <c r="C19" s="2">
        <v>2</v>
      </c>
      <c r="D19" s="2" t="s">
        <v>110</v>
      </c>
      <c r="E19" s="5">
        <v>996.84</v>
      </c>
      <c r="F19" s="5">
        <v>750</v>
      </c>
      <c r="G19" s="5"/>
      <c r="H19" s="11">
        <v>996.84</v>
      </c>
      <c r="I19" s="11">
        <v>1000</v>
      </c>
      <c r="J19" s="5">
        <f t="shared" si="1"/>
        <v>-3.159999999999968</v>
      </c>
      <c r="K19" s="11">
        <v>996.84</v>
      </c>
      <c r="L19" s="11">
        <v>900</v>
      </c>
      <c r="M19" s="5">
        <f t="shared" si="3"/>
        <v>93.68000000000006</v>
      </c>
    </row>
    <row r="20" spans="1:13" ht="12.75">
      <c r="A20" s="1"/>
      <c r="B20" s="1" t="s">
        <v>0</v>
      </c>
      <c r="C20" s="2">
        <v>2</v>
      </c>
      <c r="D20" s="2" t="s">
        <v>111</v>
      </c>
      <c r="E20" s="5">
        <v>6607.2</v>
      </c>
      <c r="F20" s="5">
        <v>6057.4</v>
      </c>
      <c r="G20" s="5">
        <v>1100.2</v>
      </c>
      <c r="H20" s="11">
        <v>6607.2</v>
      </c>
      <c r="I20" s="11">
        <v>0</v>
      </c>
      <c r="J20" s="5">
        <f t="shared" si="1"/>
        <v>7707.4</v>
      </c>
      <c r="K20" s="11">
        <v>6607.2</v>
      </c>
      <c r="L20" s="11">
        <v>10300</v>
      </c>
      <c r="M20" s="5">
        <f t="shared" si="3"/>
        <v>4014.5999999999985</v>
      </c>
    </row>
    <row r="21" spans="1:13" ht="12.75">
      <c r="A21" s="1"/>
      <c r="B21" s="1" t="s">
        <v>0</v>
      </c>
      <c r="C21" s="2">
        <v>2</v>
      </c>
      <c r="D21" s="2" t="s">
        <v>114</v>
      </c>
      <c r="E21" s="5">
        <v>996.84</v>
      </c>
      <c r="F21" s="5">
        <v>996.84</v>
      </c>
      <c r="G21" s="5">
        <v>83.07</v>
      </c>
      <c r="H21" s="11">
        <v>1282.12</v>
      </c>
      <c r="I21" s="11">
        <v>1079.91</v>
      </c>
      <c r="J21" s="5">
        <f t="shared" si="1"/>
        <v>285.27999999999975</v>
      </c>
      <c r="K21" s="11">
        <v>996.84</v>
      </c>
      <c r="L21" s="11">
        <v>996.84</v>
      </c>
      <c r="M21" s="5">
        <f t="shared" si="3"/>
        <v>285.27999999999986</v>
      </c>
    </row>
    <row r="22" spans="1:13" ht="12.75">
      <c r="A22" s="1"/>
      <c r="B22" s="1" t="s">
        <v>0</v>
      </c>
      <c r="C22" s="2">
        <v>2</v>
      </c>
      <c r="D22" s="2" t="s">
        <v>115</v>
      </c>
      <c r="E22" s="5">
        <v>2265.12</v>
      </c>
      <c r="F22" s="5">
        <v>3397.66</v>
      </c>
      <c r="G22" s="5"/>
      <c r="H22" s="5"/>
      <c r="I22" s="5"/>
      <c r="J22" s="5">
        <f t="shared" si="1"/>
        <v>0</v>
      </c>
      <c r="K22" s="5"/>
      <c r="L22" s="5"/>
      <c r="M22" s="5">
        <f t="shared" si="3"/>
        <v>0</v>
      </c>
    </row>
    <row r="23" spans="1:13" ht="12.75">
      <c r="A23" s="1"/>
      <c r="B23" s="1" t="s">
        <v>0</v>
      </c>
      <c r="C23" s="2">
        <v>2</v>
      </c>
      <c r="D23" s="2" t="s">
        <v>129</v>
      </c>
      <c r="E23" s="5">
        <v>746.88</v>
      </c>
      <c r="F23" s="5">
        <v>746.88</v>
      </c>
      <c r="G23" s="5"/>
      <c r="H23" s="11">
        <v>435.68</v>
      </c>
      <c r="I23" s="11">
        <v>435.28</v>
      </c>
      <c r="J23" s="5">
        <f t="shared" si="1"/>
        <v>0.4000000000000341</v>
      </c>
      <c r="K23" s="11"/>
      <c r="L23" s="11"/>
      <c r="M23" s="5">
        <f t="shared" si="3"/>
        <v>0.4000000000000341</v>
      </c>
    </row>
    <row r="24" spans="1:13" ht="12.75">
      <c r="A24" s="1"/>
      <c r="B24" s="1" t="s">
        <v>0</v>
      </c>
      <c r="C24" s="2">
        <v>2</v>
      </c>
      <c r="D24" s="2" t="s">
        <v>137</v>
      </c>
      <c r="E24" s="5"/>
      <c r="F24" s="5"/>
      <c r="G24" s="5"/>
      <c r="H24" s="5">
        <v>341.28</v>
      </c>
      <c r="I24" s="5">
        <v>277</v>
      </c>
      <c r="J24" s="5">
        <f t="shared" si="1"/>
        <v>64.27999999999997</v>
      </c>
      <c r="K24" s="5">
        <v>774.12</v>
      </c>
      <c r="L24" s="5">
        <v>838.62</v>
      </c>
      <c r="M24" s="5">
        <f t="shared" si="3"/>
        <v>-0.22000000000002728</v>
      </c>
    </row>
    <row r="25" spans="1:13" ht="12.75">
      <c r="A25" s="1"/>
      <c r="B25" s="12" t="s">
        <v>130</v>
      </c>
      <c r="C25" s="13"/>
      <c r="D25" s="13"/>
      <c r="E25" s="14">
        <f aca="true" t="shared" si="4" ref="E25:J25">SUM(E12:E24)</f>
        <v>70540.09999999999</v>
      </c>
      <c r="F25" s="14">
        <f t="shared" si="4"/>
        <v>33526.1</v>
      </c>
      <c r="G25" s="14">
        <f t="shared" si="4"/>
        <v>133957.81</v>
      </c>
      <c r="H25" s="14">
        <f>SUM(H12:H24)</f>
        <v>58636.44</v>
      </c>
      <c r="I25" s="14">
        <f t="shared" si="4"/>
        <v>40133.76</v>
      </c>
      <c r="J25" s="14">
        <f t="shared" si="4"/>
        <v>152460.49</v>
      </c>
      <c r="K25" s="14">
        <f>SUM(K12:K24)</f>
        <v>58348.32</v>
      </c>
      <c r="L25" s="14">
        <f>SUM(L12:L24)</f>
        <v>74375.04999999999</v>
      </c>
      <c r="M25" s="14">
        <f>SUM(M12:M24)</f>
        <v>136433.76</v>
      </c>
    </row>
    <row r="26" spans="1:13" ht="12.75">
      <c r="A26" s="1"/>
      <c r="B26" s="1"/>
      <c r="C26" s="2"/>
      <c r="D26" s="2"/>
      <c r="E26" s="5"/>
      <c r="F26" s="5"/>
      <c r="G26" s="5"/>
      <c r="H26" s="5"/>
      <c r="I26" s="5"/>
      <c r="J26" s="5">
        <f t="shared" si="1"/>
        <v>0</v>
      </c>
      <c r="K26" s="5"/>
      <c r="L26" s="5"/>
      <c r="M26" s="5">
        <f>J26+K26-L26</f>
        <v>0</v>
      </c>
    </row>
    <row r="27" spans="1:13" ht="12.75">
      <c r="A27" s="1">
        <f>A12+1</f>
        <v>3</v>
      </c>
      <c r="B27" s="1" t="s">
        <v>0</v>
      </c>
      <c r="C27" s="2">
        <v>4</v>
      </c>
      <c r="D27" s="2" t="s">
        <v>56</v>
      </c>
      <c r="E27" s="5">
        <v>768.32</v>
      </c>
      <c r="F27" s="5">
        <v>768.6</v>
      </c>
      <c r="G27" s="5"/>
      <c r="H27" s="11">
        <v>549.92</v>
      </c>
      <c r="I27" s="11">
        <v>413</v>
      </c>
      <c r="J27" s="5">
        <f t="shared" si="1"/>
        <v>136.91999999999996</v>
      </c>
      <c r="K27" s="11"/>
      <c r="L27" s="11"/>
      <c r="M27" s="5">
        <f>J27+K27-L27</f>
        <v>136.91999999999996</v>
      </c>
    </row>
    <row r="28" spans="1:13" ht="12.75">
      <c r="A28" s="1"/>
      <c r="B28" s="1" t="s">
        <v>0</v>
      </c>
      <c r="C28" s="2">
        <v>4</v>
      </c>
      <c r="D28" s="2" t="s">
        <v>67</v>
      </c>
      <c r="E28" s="5">
        <v>7683.2</v>
      </c>
      <c r="F28" s="5">
        <v>6998.2</v>
      </c>
      <c r="G28" s="5">
        <v>2511.2</v>
      </c>
      <c r="H28" s="11">
        <v>10716.59</v>
      </c>
      <c r="I28" s="11">
        <v>12084.32</v>
      </c>
      <c r="J28" s="5">
        <f t="shared" si="1"/>
        <v>1143.4700000000012</v>
      </c>
      <c r="K28" s="11"/>
      <c r="L28" s="11"/>
      <c r="M28" s="5">
        <f>J28+K28-L28</f>
        <v>1143.4700000000012</v>
      </c>
    </row>
    <row r="29" spans="1:13" ht="12.75">
      <c r="A29" s="1"/>
      <c r="B29" s="1" t="s">
        <v>0</v>
      </c>
      <c r="C29" s="2">
        <v>4</v>
      </c>
      <c r="D29" s="2" t="s">
        <v>67</v>
      </c>
      <c r="E29" s="5">
        <v>7200.24</v>
      </c>
      <c r="F29" s="5">
        <v>6556.05</v>
      </c>
      <c r="G29" s="5"/>
      <c r="H29" s="5"/>
      <c r="I29" s="5"/>
      <c r="J29" s="5">
        <f t="shared" si="1"/>
        <v>0</v>
      </c>
      <c r="K29" s="5"/>
      <c r="L29" s="5"/>
      <c r="M29" s="5">
        <f>J29+K29-L29</f>
        <v>0</v>
      </c>
    </row>
    <row r="30" spans="1:13" ht="12.75">
      <c r="A30" s="1"/>
      <c r="B30" s="12" t="s">
        <v>130</v>
      </c>
      <c r="C30" s="13"/>
      <c r="D30" s="13"/>
      <c r="E30" s="14">
        <f aca="true" t="shared" si="5" ref="E30:M30">SUM(E27:E29)</f>
        <v>15651.76</v>
      </c>
      <c r="F30" s="14">
        <f t="shared" si="5"/>
        <v>14322.85</v>
      </c>
      <c r="G30" s="14">
        <f t="shared" si="5"/>
        <v>2511.2</v>
      </c>
      <c r="H30" s="14">
        <f t="shared" si="5"/>
        <v>11266.51</v>
      </c>
      <c r="I30" s="14">
        <f t="shared" si="5"/>
        <v>12497.32</v>
      </c>
      <c r="J30" s="14">
        <f t="shared" si="5"/>
        <v>1280.3900000000012</v>
      </c>
      <c r="K30" s="14">
        <f t="shared" si="5"/>
        <v>0</v>
      </c>
      <c r="L30" s="14">
        <f t="shared" si="5"/>
        <v>0</v>
      </c>
      <c r="M30" s="14">
        <f t="shared" si="5"/>
        <v>1280.3900000000012</v>
      </c>
    </row>
    <row r="31" spans="1:13" ht="12.75">
      <c r="A31" s="1"/>
      <c r="B31" s="1"/>
      <c r="C31" s="2"/>
      <c r="D31" s="2"/>
      <c r="E31" s="5"/>
      <c r="F31" s="5"/>
      <c r="G31" s="5"/>
      <c r="H31" s="5"/>
      <c r="I31" s="5"/>
      <c r="J31" s="5">
        <f t="shared" si="1"/>
        <v>0</v>
      </c>
      <c r="K31" s="5"/>
      <c r="L31" s="5"/>
      <c r="M31" s="5">
        <f>J31+K31-L31</f>
        <v>0</v>
      </c>
    </row>
    <row r="32" spans="1:13" ht="12.75">
      <c r="A32" s="1">
        <f>A27+1</f>
        <v>4</v>
      </c>
      <c r="B32" s="1" t="s">
        <v>0</v>
      </c>
      <c r="C32" s="2">
        <v>5</v>
      </c>
      <c r="D32" s="2" t="s">
        <v>57</v>
      </c>
      <c r="E32" s="5">
        <v>5055.59</v>
      </c>
      <c r="F32" s="5">
        <v>5051.03</v>
      </c>
      <c r="G32" s="5">
        <v>242.21</v>
      </c>
      <c r="H32" s="11">
        <v>4876.56</v>
      </c>
      <c r="I32" s="11">
        <v>4712.41</v>
      </c>
      <c r="J32" s="5">
        <f t="shared" si="1"/>
        <v>406.3600000000006</v>
      </c>
      <c r="K32" s="11"/>
      <c r="L32" s="11"/>
      <c r="M32" s="5">
        <f>J32+K32-L32</f>
        <v>406.3600000000006</v>
      </c>
    </row>
    <row r="33" spans="1:13" ht="12.75">
      <c r="A33" s="1"/>
      <c r="B33" s="1" t="s">
        <v>0</v>
      </c>
      <c r="C33" s="2">
        <v>5</v>
      </c>
      <c r="D33" s="2" t="s">
        <v>123</v>
      </c>
      <c r="E33" s="5">
        <v>5765.76</v>
      </c>
      <c r="F33" s="5">
        <v>4324.88</v>
      </c>
      <c r="G33" s="5">
        <v>1440.88</v>
      </c>
      <c r="H33" s="11">
        <v>5765.76</v>
      </c>
      <c r="I33" s="11">
        <v>7206.64</v>
      </c>
      <c r="J33" s="5">
        <f t="shared" si="1"/>
        <v>0</v>
      </c>
      <c r="K33" s="11">
        <v>480.48</v>
      </c>
      <c r="L33" s="11">
        <v>480.48</v>
      </c>
      <c r="M33" s="5">
        <f>J33+K33-L33</f>
        <v>0</v>
      </c>
    </row>
    <row r="34" spans="1:13" ht="12.75">
      <c r="A34" s="1"/>
      <c r="B34" s="1" t="s">
        <v>0</v>
      </c>
      <c r="C34" s="2">
        <v>5</v>
      </c>
      <c r="D34" s="2" t="s">
        <v>97</v>
      </c>
      <c r="E34" s="5">
        <v>10785.06</v>
      </c>
      <c r="F34" s="5">
        <v>10000</v>
      </c>
      <c r="G34" s="5">
        <v>785.06</v>
      </c>
      <c r="H34" s="11">
        <v>11765.52</v>
      </c>
      <c r="I34" s="11">
        <v>12766</v>
      </c>
      <c r="J34" s="5">
        <f t="shared" si="1"/>
        <v>-215.42000000000007</v>
      </c>
      <c r="K34" s="11">
        <v>980.46</v>
      </c>
      <c r="L34" s="11">
        <v>1000</v>
      </c>
      <c r="M34" s="5">
        <f>J34+K34-L34</f>
        <v>-234.96000000000004</v>
      </c>
    </row>
    <row r="35" spans="1:13" ht="12.75">
      <c r="A35" s="1"/>
      <c r="B35" s="12" t="s">
        <v>130</v>
      </c>
      <c r="C35" s="13"/>
      <c r="D35" s="13"/>
      <c r="E35" s="14">
        <f aca="true" t="shared" si="6" ref="E35:M35">SUM(E32:E34)</f>
        <v>21606.41</v>
      </c>
      <c r="F35" s="14">
        <f t="shared" si="6"/>
        <v>19375.91</v>
      </c>
      <c r="G35" s="14">
        <f t="shared" si="6"/>
        <v>2468.15</v>
      </c>
      <c r="H35" s="14">
        <f t="shared" si="6"/>
        <v>22407.84</v>
      </c>
      <c r="I35" s="14">
        <f t="shared" si="6"/>
        <v>24685.05</v>
      </c>
      <c r="J35" s="14">
        <f t="shared" si="6"/>
        <v>190.9400000000005</v>
      </c>
      <c r="K35" s="14">
        <f t="shared" si="6"/>
        <v>1460.94</v>
      </c>
      <c r="L35" s="14">
        <f t="shared" si="6"/>
        <v>1480.48</v>
      </c>
      <c r="M35" s="14">
        <f t="shared" si="6"/>
        <v>171.40000000000055</v>
      </c>
    </row>
    <row r="36" spans="1:13" ht="12.75">
      <c r="A36" s="1"/>
      <c r="B36" s="1"/>
      <c r="C36" s="2"/>
      <c r="D36" s="2"/>
      <c r="E36" s="5"/>
      <c r="F36" s="5"/>
      <c r="G36" s="5"/>
      <c r="H36" s="5"/>
      <c r="I36" s="5"/>
      <c r="J36" s="5">
        <f t="shared" si="1"/>
        <v>0</v>
      </c>
      <c r="K36" s="5"/>
      <c r="L36" s="5"/>
      <c r="M36" s="5">
        <f>J36+K36-L36</f>
        <v>0</v>
      </c>
    </row>
    <row r="37" spans="1:13" ht="12.75">
      <c r="A37" s="1">
        <f>A32+1</f>
        <v>5</v>
      </c>
      <c r="B37" s="1" t="s">
        <v>0</v>
      </c>
      <c r="C37" s="2">
        <v>6</v>
      </c>
      <c r="D37" s="2" t="s">
        <v>58</v>
      </c>
      <c r="E37" s="5">
        <v>5232.24</v>
      </c>
      <c r="F37" s="5">
        <v>6500</v>
      </c>
      <c r="G37" s="5">
        <v>1348.36</v>
      </c>
      <c r="H37" s="5"/>
      <c r="I37" s="5"/>
      <c r="J37" s="5">
        <f t="shared" si="1"/>
        <v>1348.36</v>
      </c>
      <c r="K37" s="5"/>
      <c r="L37" s="5"/>
      <c r="M37" s="5">
        <f>J37+K37-L37</f>
        <v>1348.36</v>
      </c>
    </row>
    <row r="38" spans="1:13" ht="12.75">
      <c r="A38" s="1">
        <f>A37+1</f>
        <v>6</v>
      </c>
      <c r="B38" s="1" t="s">
        <v>0</v>
      </c>
      <c r="C38" s="2">
        <v>8</v>
      </c>
      <c r="D38" s="2" t="s">
        <v>74</v>
      </c>
      <c r="E38" s="5">
        <v>951.6</v>
      </c>
      <c r="F38" s="5">
        <v>951.6</v>
      </c>
      <c r="G38" s="5"/>
      <c r="H38" s="11">
        <v>5709.1</v>
      </c>
      <c r="I38" s="11">
        <v>5779.82</v>
      </c>
      <c r="J38" s="5">
        <f t="shared" si="1"/>
        <v>-70.71999999999935</v>
      </c>
      <c r="K38" s="11">
        <v>5709.6</v>
      </c>
      <c r="L38" s="11">
        <v>5649.15</v>
      </c>
      <c r="M38" s="5">
        <f>J38+K38-L38</f>
        <v>-10.269999999998618</v>
      </c>
    </row>
    <row r="39" spans="1:13" ht="12.75">
      <c r="A39" s="1"/>
      <c r="B39" s="1" t="s">
        <v>0</v>
      </c>
      <c r="C39" s="2">
        <v>8</v>
      </c>
      <c r="D39" s="2" t="s">
        <v>96</v>
      </c>
      <c r="E39" s="5">
        <v>8452.08</v>
      </c>
      <c r="F39" s="5">
        <v>8452.08</v>
      </c>
      <c r="G39" s="5"/>
      <c r="H39" s="11">
        <v>7244.64</v>
      </c>
      <c r="I39" s="11">
        <v>7244.64</v>
      </c>
      <c r="J39" s="5">
        <f t="shared" si="1"/>
        <v>0</v>
      </c>
      <c r="K39" s="11">
        <v>7244.64</v>
      </c>
      <c r="L39" s="11">
        <v>7250</v>
      </c>
      <c r="M39" s="5">
        <f>J39+K39-L39</f>
        <v>-5.359999999999673</v>
      </c>
    </row>
    <row r="40" spans="1:13" ht="12.75">
      <c r="A40" s="1"/>
      <c r="B40" s="12" t="s">
        <v>130</v>
      </c>
      <c r="C40" s="13"/>
      <c r="D40" s="13"/>
      <c r="E40" s="14">
        <f aca="true" t="shared" si="7" ref="E40:M40">SUM(E37:E39)</f>
        <v>14635.92</v>
      </c>
      <c r="F40" s="14">
        <f t="shared" si="7"/>
        <v>15903.68</v>
      </c>
      <c r="G40" s="14">
        <f t="shared" si="7"/>
        <v>1348.36</v>
      </c>
      <c r="H40" s="14">
        <f t="shared" si="7"/>
        <v>12953.740000000002</v>
      </c>
      <c r="I40" s="14">
        <f t="shared" si="7"/>
        <v>13024.46</v>
      </c>
      <c r="J40" s="14">
        <f t="shared" si="7"/>
        <v>1277.6400000000006</v>
      </c>
      <c r="K40" s="14">
        <f t="shared" si="7"/>
        <v>12954.240000000002</v>
      </c>
      <c r="L40" s="14">
        <f t="shared" si="7"/>
        <v>12899.15</v>
      </c>
      <c r="M40" s="14">
        <f t="shared" si="7"/>
        <v>1332.7300000000016</v>
      </c>
    </row>
    <row r="41" spans="1:13" ht="12.75">
      <c r="A41" s="1"/>
      <c r="B41" s="1"/>
      <c r="C41" s="2"/>
      <c r="D41" s="2"/>
      <c r="E41" s="5"/>
      <c r="F41" s="5"/>
      <c r="G41" s="5"/>
      <c r="H41" s="5"/>
      <c r="I41" s="5"/>
      <c r="J41" s="5">
        <f t="shared" si="1"/>
        <v>0</v>
      </c>
      <c r="K41" s="5"/>
      <c r="L41" s="5"/>
      <c r="M41" s="5">
        <f aca="true" t="shared" si="8" ref="M41:M49">J41+K41-L41</f>
        <v>0</v>
      </c>
    </row>
    <row r="42" spans="1:13" ht="12.75">
      <c r="A42" s="1">
        <f>A38+1</f>
        <v>7</v>
      </c>
      <c r="B42" s="1" t="s">
        <v>0</v>
      </c>
      <c r="C42" s="2">
        <v>9</v>
      </c>
      <c r="D42" s="2" t="s">
        <v>60</v>
      </c>
      <c r="E42" s="5">
        <v>19824</v>
      </c>
      <c r="F42" s="5">
        <v>0</v>
      </c>
      <c r="G42" s="5">
        <v>62360</v>
      </c>
      <c r="H42" s="5">
        <f>13216</f>
        <v>13216</v>
      </c>
      <c r="I42" s="5"/>
      <c r="J42" s="5">
        <f t="shared" si="1"/>
        <v>75576</v>
      </c>
      <c r="K42" s="5"/>
      <c r="L42" s="5"/>
      <c r="M42" s="5">
        <f t="shared" si="8"/>
        <v>75576</v>
      </c>
    </row>
    <row r="43" spans="1:13" ht="12.75">
      <c r="A43" s="1"/>
      <c r="B43" s="1" t="s">
        <v>0</v>
      </c>
      <c r="C43" s="2">
        <v>9</v>
      </c>
      <c r="D43" s="2" t="s">
        <v>61</v>
      </c>
      <c r="E43" s="5">
        <v>19824</v>
      </c>
      <c r="F43" s="5">
        <v>0</v>
      </c>
      <c r="G43" s="5">
        <v>69290</v>
      </c>
      <c r="H43" s="11">
        <v>13216</v>
      </c>
      <c r="I43" s="5"/>
      <c r="J43" s="5">
        <f t="shared" si="1"/>
        <v>82506</v>
      </c>
      <c r="K43" s="11"/>
      <c r="L43" s="5"/>
      <c r="M43" s="5">
        <f t="shared" si="8"/>
        <v>82506</v>
      </c>
    </row>
    <row r="44" spans="1:13" ht="12.75">
      <c r="A44" s="1"/>
      <c r="B44" s="1" t="s">
        <v>0</v>
      </c>
      <c r="C44" s="2">
        <v>9</v>
      </c>
      <c r="D44" s="2" t="s">
        <v>63</v>
      </c>
      <c r="E44" s="5">
        <v>91728</v>
      </c>
      <c r="F44" s="5"/>
      <c r="G44" s="5">
        <v>275184</v>
      </c>
      <c r="H44" s="11">
        <v>61152</v>
      </c>
      <c r="I44" s="5"/>
      <c r="J44" s="5">
        <f t="shared" si="1"/>
        <v>336336</v>
      </c>
      <c r="K44" s="11"/>
      <c r="L44" s="5"/>
      <c r="M44" s="5">
        <f t="shared" si="8"/>
        <v>336336</v>
      </c>
    </row>
    <row r="45" spans="1:13" ht="12.75">
      <c r="A45" s="1"/>
      <c r="B45" s="1" t="s">
        <v>0</v>
      </c>
      <c r="C45" s="2">
        <v>9</v>
      </c>
      <c r="D45" s="2" t="s">
        <v>76</v>
      </c>
      <c r="E45" s="5">
        <v>22464</v>
      </c>
      <c r="F45" s="5">
        <v>22464</v>
      </c>
      <c r="G45" s="5">
        <v>7485.66</v>
      </c>
      <c r="H45" s="11">
        <v>13079.34</v>
      </c>
      <c r="I45" s="11">
        <v>14976</v>
      </c>
      <c r="J45" s="5">
        <f t="shared" si="1"/>
        <v>5589</v>
      </c>
      <c r="K45" s="11"/>
      <c r="L45" s="11"/>
      <c r="M45" s="5">
        <f t="shared" si="8"/>
        <v>5589</v>
      </c>
    </row>
    <row r="46" spans="1:13" ht="12.75">
      <c r="A46" s="1"/>
      <c r="B46" s="1" t="s">
        <v>0</v>
      </c>
      <c r="C46" s="2">
        <v>9</v>
      </c>
      <c r="D46" s="2" t="s">
        <v>82</v>
      </c>
      <c r="E46" s="5">
        <v>20141.64</v>
      </c>
      <c r="F46" s="5">
        <v>28084.21</v>
      </c>
      <c r="G46" s="5">
        <v>0</v>
      </c>
      <c r="H46" s="11">
        <v>13427.76</v>
      </c>
      <c r="I46" s="11">
        <v>11749.29</v>
      </c>
      <c r="J46" s="5">
        <f t="shared" si="1"/>
        <v>1678.4699999999993</v>
      </c>
      <c r="K46" s="11"/>
      <c r="L46" s="11"/>
      <c r="M46" s="5">
        <f t="shared" si="8"/>
        <v>1678.4699999999993</v>
      </c>
    </row>
    <row r="47" spans="1:13" ht="12.75">
      <c r="A47" s="1"/>
      <c r="B47" s="1" t="s">
        <v>0</v>
      </c>
      <c r="C47" s="2">
        <v>9</v>
      </c>
      <c r="D47" s="2" t="s">
        <v>100</v>
      </c>
      <c r="E47" s="5">
        <v>16098.48</v>
      </c>
      <c r="F47" s="5">
        <v>13720.77</v>
      </c>
      <c r="G47" s="5">
        <v>2039.4</v>
      </c>
      <c r="H47" s="11">
        <v>10732.32</v>
      </c>
      <c r="I47" s="11">
        <v>8167.98</v>
      </c>
      <c r="J47" s="5">
        <f t="shared" si="1"/>
        <v>4603.74</v>
      </c>
      <c r="K47" s="11"/>
      <c r="L47" s="11"/>
      <c r="M47" s="5">
        <f t="shared" si="8"/>
        <v>4603.74</v>
      </c>
    </row>
    <row r="48" spans="1:13" ht="12.75">
      <c r="A48" s="1"/>
      <c r="B48" s="1" t="s">
        <v>0</v>
      </c>
      <c r="C48" s="2">
        <v>9</v>
      </c>
      <c r="D48" s="2" t="s">
        <v>112</v>
      </c>
      <c r="E48" s="5">
        <v>6300</v>
      </c>
      <c r="F48" s="5"/>
      <c r="G48" s="5">
        <v>59100</v>
      </c>
      <c r="H48" s="5"/>
      <c r="I48" s="5"/>
      <c r="J48" s="5">
        <f t="shared" si="1"/>
        <v>59100</v>
      </c>
      <c r="K48" s="5"/>
      <c r="L48" s="5"/>
      <c r="M48" s="5">
        <f t="shared" si="8"/>
        <v>59100</v>
      </c>
    </row>
    <row r="49" spans="1:13" ht="12.75">
      <c r="A49" s="1"/>
      <c r="B49" s="1" t="s">
        <v>0</v>
      </c>
      <c r="C49" s="2">
        <v>9</v>
      </c>
      <c r="D49" s="2" t="s">
        <v>118</v>
      </c>
      <c r="E49" s="5">
        <v>18900</v>
      </c>
      <c r="F49" s="5">
        <v>18900</v>
      </c>
      <c r="G49" s="5"/>
      <c r="H49" s="11">
        <v>16800</v>
      </c>
      <c r="I49" s="11">
        <v>31808</v>
      </c>
      <c r="J49" s="5">
        <f t="shared" si="1"/>
        <v>-15008</v>
      </c>
      <c r="K49" s="11"/>
      <c r="L49" s="11"/>
      <c r="M49" s="5">
        <f t="shared" si="8"/>
        <v>-15008</v>
      </c>
    </row>
    <row r="50" spans="1:13" ht="12.75">
      <c r="A50" s="1"/>
      <c r="B50" s="12" t="s">
        <v>130</v>
      </c>
      <c r="C50" s="13"/>
      <c r="D50" s="13"/>
      <c r="E50" s="14">
        <f aca="true" t="shared" si="9" ref="E50:M50">SUM(E42:E49)</f>
        <v>215280.12000000002</v>
      </c>
      <c r="F50" s="14">
        <f t="shared" si="9"/>
        <v>83168.98</v>
      </c>
      <c r="G50" s="14">
        <f t="shared" si="9"/>
        <v>475459.06</v>
      </c>
      <c r="H50" s="14">
        <f t="shared" si="9"/>
        <v>141623.41999999998</v>
      </c>
      <c r="I50" s="14">
        <f t="shared" si="9"/>
        <v>66701.27</v>
      </c>
      <c r="J50" s="14">
        <f t="shared" si="9"/>
        <v>550381.21</v>
      </c>
      <c r="K50" s="14">
        <f t="shared" si="9"/>
        <v>0</v>
      </c>
      <c r="L50" s="14">
        <f t="shared" si="9"/>
        <v>0</v>
      </c>
      <c r="M50" s="14">
        <f t="shared" si="9"/>
        <v>550381.21</v>
      </c>
    </row>
    <row r="51" spans="1:13" ht="12.75">
      <c r="A51" s="1"/>
      <c r="B51" s="1"/>
      <c r="C51" s="2"/>
      <c r="D51" s="2"/>
      <c r="E51" s="5"/>
      <c r="F51" s="5"/>
      <c r="G51" s="5"/>
      <c r="H51" s="5"/>
      <c r="I51" s="5"/>
      <c r="J51" s="5">
        <f t="shared" si="1"/>
        <v>0</v>
      </c>
      <c r="K51" s="5"/>
      <c r="L51" s="5"/>
      <c r="M51" s="5">
        <f>J51+K51-L51</f>
        <v>0</v>
      </c>
    </row>
    <row r="52" spans="1:13" ht="12.75">
      <c r="A52" s="1">
        <f>A42+1</f>
        <v>8</v>
      </c>
      <c r="B52" s="1" t="s">
        <v>0</v>
      </c>
      <c r="C52" s="2">
        <v>11</v>
      </c>
      <c r="D52" s="2" t="s">
        <v>59</v>
      </c>
      <c r="E52" s="5">
        <v>2779.92</v>
      </c>
      <c r="F52" s="5">
        <v>3473.2</v>
      </c>
      <c r="G52" s="5">
        <v>-231.66</v>
      </c>
      <c r="H52" s="11">
        <v>2316.6</v>
      </c>
      <c r="I52" s="11">
        <v>2085</v>
      </c>
      <c r="J52" s="5">
        <f t="shared" si="1"/>
        <v>-0.05999999999994543</v>
      </c>
      <c r="K52" s="11"/>
      <c r="L52" s="11"/>
      <c r="M52" s="5">
        <f>J52+K52-L52</f>
        <v>-0.05999999999994543</v>
      </c>
    </row>
    <row r="53" spans="1:13" ht="12.75">
      <c r="A53" s="1"/>
      <c r="B53" s="1" t="s">
        <v>0</v>
      </c>
      <c r="C53" s="2">
        <v>11</v>
      </c>
      <c r="D53" s="2" t="s">
        <v>124</v>
      </c>
      <c r="E53" s="5">
        <v>8049.6</v>
      </c>
      <c r="F53" s="5">
        <v>8285.77</v>
      </c>
      <c r="G53" s="5"/>
      <c r="H53" s="11">
        <v>6708</v>
      </c>
      <c r="I53" s="11">
        <v>6708</v>
      </c>
      <c r="J53" s="5">
        <f t="shared" si="1"/>
        <v>0</v>
      </c>
      <c r="K53" s="11"/>
      <c r="L53" s="11"/>
      <c r="M53" s="5">
        <f>J53+K53-L53</f>
        <v>0</v>
      </c>
    </row>
    <row r="54" spans="1:13" ht="12.75">
      <c r="A54" s="1"/>
      <c r="B54" s="12" t="s">
        <v>130</v>
      </c>
      <c r="C54" s="13"/>
      <c r="D54" s="13"/>
      <c r="E54" s="14">
        <f aca="true" t="shared" si="10" ref="E54:M54">SUM(E52:E53)</f>
        <v>10829.52</v>
      </c>
      <c r="F54" s="14">
        <f t="shared" si="10"/>
        <v>11758.970000000001</v>
      </c>
      <c r="G54" s="14">
        <f t="shared" si="10"/>
        <v>-231.66</v>
      </c>
      <c r="H54" s="14">
        <f t="shared" si="10"/>
        <v>9024.6</v>
      </c>
      <c r="I54" s="14">
        <f t="shared" si="10"/>
        <v>8793</v>
      </c>
      <c r="J54" s="14">
        <f t="shared" si="10"/>
        <v>-0.05999999999994543</v>
      </c>
      <c r="K54" s="14">
        <f t="shared" si="10"/>
        <v>0</v>
      </c>
      <c r="L54" s="14">
        <f t="shared" si="10"/>
        <v>0</v>
      </c>
      <c r="M54" s="14">
        <f t="shared" si="10"/>
        <v>-0.05999999999994543</v>
      </c>
    </row>
    <row r="55" spans="1:13" ht="12.75">
      <c r="A55" s="1"/>
      <c r="B55" s="1"/>
      <c r="C55" s="2"/>
      <c r="D55" s="2"/>
      <c r="E55" s="5"/>
      <c r="F55" s="5"/>
      <c r="G55" s="5"/>
      <c r="H55" s="5"/>
      <c r="I55" s="5"/>
      <c r="J55" s="5">
        <f t="shared" si="1"/>
        <v>0</v>
      </c>
      <c r="K55" s="5"/>
      <c r="L55" s="5"/>
      <c r="M55" s="5">
        <f aca="true" t="shared" si="11" ref="M55:M60">J55+K55-L55</f>
        <v>0</v>
      </c>
    </row>
    <row r="56" spans="1:13" ht="12.75">
      <c r="A56" s="1">
        <f>A52+1</f>
        <v>9</v>
      </c>
      <c r="B56" s="1" t="s">
        <v>0</v>
      </c>
      <c r="C56" s="2">
        <v>12</v>
      </c>
      <c r="D56" s="2" t="s">
        <v>138</v>
      </c>
      <c r="E56" s="5"/>
      <c r="F56" s="5"/>
      <c r="G56" s="5"/>
      <c r="H56" s="5">
        <v>373300.2</v>
      </c>
      <c r="I56" s="5"/>
      <c r="J56" s="5">
        <f t="shared" si="1"/>
        <v>373300.2</v>
      </c>
      <c r="K56" s="5">
        <v>104176.8</v>
      </c>
      <c r="L56" s="5"/>
      <c r="M56" s="5">
        <f t="shared" si="11"/>
        <v>477477</v>
      </c>
    </row>
    <row r="57" spans="1:13" ht="12.75">
      <c r="A57" s="1">
        <f aca="true" t="shared" si="12" ref="A57:A67">A56+1</f>
        <v>10</v>
      </c>
      <c r="B57" s="1" t="s">
        <v>0</v>
      </c>
      <c r="C57" s="2">
        <v>13</v>
      </c>
      <c r="D57" s="2"/>
      <c r="E57" s="5"/>
      <c r="F57" s="5"/>
      <c r="G57" s="5"/>
      <c r="H57" s="5"/>
      <c r="I57" s="5"/>
      <c r="J57" s="5">
        <f t="shared" si="1"/>
        <v>0</v>
      </c>
      <c r="K57" s="5"/>
      <c r="L57" s="5"/>
      <c r="M57" s="5">
        <f t="shared" si="11"/>
        <v>0</v>
      </c>
    </row>
    <row r="58" spans="1:13" ht="12.75">
      <c r="A58" s="1">
        <f t="shared" si="12"/>
        <v>11</v>
      </c>
      <c r="B58" s="1" t="s">
        <v>1</v>
      </c>
      <c r="C58" s="2" t="s">
        <v>2</v>
      </c>
      <c r="D58" s="2"/>
      <c r="E58" s="5"/>
      <c r="F58" s="5"/>
      <c r="G58" s="5"/>
      <c r="H58" s="5"/>
      <c r="I58" s="5"/>
      <c r="J58" s="5">
        <f t="shared" si="1"/>
        <v>0</v>
      </c>
      <c r="K58" s="5"/>
      <c r="L58" s="5"/>
      <c r="M58" s="5">
        <f t="shared" si="11"/>
        <v>0</v>
      </c>
    </row>
    <row r="59" spans="1:13" ht="12.75">
      <c r="A59" s="1">
        <f t="shared" si="12"/>
        <v>12</v>
      </c>
      <c r="B59" s="1" t="s">
        <v>1</v>
      </c>
      <c r="C59" s="2">
        <v>22</v>
      </c>
      <c r="D59" s="2"/>
      <c r="E59" s="5"/>
      <c r="F59" s="5"/>
      <c r="G59" s="5"/>
      <c r="H59" s="5"/>
      <c r="I59" s="5"/>
      <c r="J59" s="5">
        <f t="shared" si="1"/>
        <v>0</v>
      </c>
      <c r="K59" s="5"/>
      <c r="L59" s="5"/>
      <c r="M59" s="5">
        <f t="shared" si="11"/>
        <v>0</v>
      </c>
    </row>
    <row r="60" spans="1:13" ht="12.75">
      <c r="A60" s="1">
        <f t="shared" si="12"/>
        <v>13</v>
      </c>
      <c r="B60" s="1" t="s">
        <v>3</v>
      </c>
      <c r="C60" s="2">
        <v>4</v>
      </c>
      <c r="D60" s="2"/>
      <c r="E60" s="5"/>
      <c r="F60" s="5"/>
      <c r="G60" s="5"/>
      <c r="H60" s="5"/>
      <c r="I60" s="5"/>
      <c r="J60" s="5">
        <f t="shared" si="1"/>
        <v>0</v>
      </c>
      <c r="K60" s="5"/>
      <c r="L60" s="5"/>
      <c r="M60" s="5">
        <f t="shared" si="11"/>
        <v>0</v>
      </c>
    </row>
    <row r="61" spans="1:13" ht="12.75">
      <c r="A61" s="1"/>
      <c r="B61" s="1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1">
        <f>A60+1</f>
        <v>14</v>
      </c>
      <c r="B62" s="1" t="s">
        <v>3</v>
      </c>
      <c r="C62" s="2">
        <v>5</v>
      </c>
      <c r="D62" s="2" t="s">
        <v>103</v>
      </c>
      <c r="E62" s="5">
        <v>1493.91</v>
      </c>
      <c r="F62" s="5">
        <v>0</v>
      </c>
      <c r="G62" s="5">
        <v>4023.45</v>
      </c>
      <c r="H62" s="11">
        <v>1158.48</v>
      </c>
      <c r="I62" s="5"/>
      <c r="J62" s="5">
        <f t="shared" si="1"/>
        <v>5181.93</v>
      </c>
      <c r="K62" s="11"/>
      <c r="L62" s="5"/>
      <c r="M62" s="5">
        <f>J62+K62-L62</f>
        <v>5181.93</v>
      </c>
    </row>
    <row r="63" spans="1:13" ht="12.75">
      <c r="A63" s="1"/>
      <c r="B63" s="1" t="s">
        <v>3</v>
      </c>
      <c r="C63" s="2">
        <v>5</v>
      </c>
      <c r="D63" s="2" t="s">
        <v>143</v>
      </c>
      <c r="E63" s="5"/>
      <c r="F63" s="5"/>
      <c r="G63" s="5"/>
      <c r="H63" s="11">
        <v>4399.65</v>
      </c>
      <c r="I63" s="5">
        <v>4888.65</v>
      </c>
      <c r="J63" s="5">
        <f t="shared" si="1"/>
        <v>-489</v>
      </c>
      <c r="K63" s="11"/>
      <c r="L63" s="5"/>
      <c r="M63" s="5">
        <f>J63+K63-L63</f>
        <v>-489</v>
      </c>
    </row>
    <row r="64" spans="1:13" ht="12.75">
      <c r="A64" s="1"/>
      <c r="B64" s="12" t="s">
        <v>130</v>
      </c>
      <c r="C64" s="2"/>
      <c r="D64" s="2"/>
      <c r="E64" s="14">
        <f aca="true" t="shared" si="13" ref="E64:M64">E62+E63</f>
        <v>1493.91</v>
      </c>
      <c r="F64" s="14">
        <f t="shared" si="13"/>
        <v>0</v>
      </c>
      <c r="G64" s="14">
        <f t="shared" si="13"/>
        <v>4023.45</v>
      </c>
      <c r="H64" s="14">
        <f t="shared" si="13"/>
        <v>5558.129999999999</v>
      </c>
      <c r="I64" s="14">
        <f t="shared" si="13"/>
        <v>4888.65</v>
      </c>
      <c r="J64" s="14">
        <f t="shared" si="13"/>
        <v>4692.93</v>
      </c>
      <c r="K64" s="14">
        <f t="shared" si="13"/>
        <v>0</v>
      </c>
      <c r="L64" s="14">
        <f t="shared" si="13"/>
        <v>0</v>
      </c>
      <c r="M64" s="14">
        <f t="shared" si="13"/>
        <v>4692.93</v>
      </c>
    </row>
    <row r="65" spans="1:13" ht="12.75">
      <c r="A65" s="1"/>
      <c r="B65" s="1"/>
      <c r="C65" s="2"/>
      <c r="D65" s="2"/>
      <c r="E65" s="5"/>
      <c r="F65" s="5"/>
      <c r="G65" s="5"/>
      <c r="H65" s="11"/>
      <c r="I65" s="5"/>
      <c r="J65" s="5"/>
      <c r="K65" s="11"/>
      <c r="L65" s="5"/>
      <c r="M65" s="5"/>
    </row>
    <row r="66" spans="1:13" ht="12.75">
      <c r="A66" s="1">
        <f>A62+1</f>
        <v>15</v>
      </c>
      <c r="B66" s="1" t="s">
        <v>3</v>
      </c>
      <c r="C66" s="2">
        <v>21</v>
      </c>
      <c r="D66" s="2"/>
      <c r="E66" s="5"/>
      <c r="F66" s="5"/>
      <c r="G66" s="5"/>
      <c r="H66" s="5"/>
      <c r="I66" s="5"/>
      <c r="J66" s="5">
        <f t="shared" si="1"/>
        <v>0</v>
      </c>
      <c r="K66" s="5"/>
      <c r="L66" s="5"/>
      <c r="M66" s="5">
        <f>J66+K66-L66</f>
        <v>0</v>
      </c>
    </row>
    <row r="67" spans="1:13" ht="12.75">
      <c r="A67" s="1">
        <f t="shared" si="12"/>
        <v>16</v>
      </c>
      <c r="B67" s="1" t="s">
        <v>3</v>
      </c>
      <c r="C67" s="2">
        <v>23</v>
      </c>
      <c r="D67" s="2"/>
      <c r="E67" s="5"/>
      <c r="F67" s="5"/>
      <c r="G67" s="5"/>
      <c r="H67" s="5"/>
      <c r="I67" s="5"/>
      <c r="J67" s="5">
        <f t="shared" si="1"/>
        <v>0</v>
      </c>
      <c r="K67" s="5"/>
      <c r="L67" s="5"/>
      <c r="M67" s="5">
        <f>J67+K67-L67</f>
        <v>0</v>
      </c>
    </row>
    <row r="68" spans="1:13" ht="12.75">
      <c r="A68" s="1"/>
      <c r="B68" s="1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1">
        <f>A67+1</f>
        <v>17</v>
      </c>
      <c r="B69" s="1" t="s">
        <v>3</v>
      </c>
      <c r="C69" s="3">
        <v>3</v>
      </c>
      <c r="D69" s="3" t="s">
        <v>57</v>
      </c>
      <c r="E69" s="5">
        <v>7972.25</v>
      </c>
      <c r="F69" s="5">
        <v>1158</v>
      </c>
      <c r="G69" s="5">
        <v>9814.03</v>
      </c>
      <c r="H69" s="11">
        <v>4590.84</v>
      </c>
      <c r="I69" s="11">
        <v>11022.34</v>
      </c>
      <c r="J69" s="5">
        <f t="shared" si="1"/>
        <v>3382.5300000000007</v>
      </c>
      <c r="K69" s="11">
        <v>4590.84</v>
      </c>
      <c r="L69" s="11">
        <v>4590.8</v>
      </c>
      <c r="M69" s="5">
        <f aca="true" t="shared" si="14" ref="M69:M77">J69+K69-L69</f>
        <v>3382.5700000000006</v>
      </c>
    </row>
    <row r="70" spans="1:13" ht="12.75">
      <c r="A70" s="1"/>
      <c r="B70" s="1" t="s">
        <v>3</v>
      </c>
      <c r="C70" s="3">
        <v>3</v>
      </c>
      <c r="D70" s="3" t="s">
        <v>62</v>
      </c>
      <c r="E70" s="5">
        <v>66403.6</v>
      </c>
      <c r="F70" s="5">
        <v>45000</v>
      </c>
      <c r="G70" s="5">
        <v>62268.98</v>
      </c>
      <c r="H70" s="11">
        <v>37874.16</v>
      </c>
      <c r="I70" s="11">
        <v>56000</v>
      </c>
      <c r="J70" s="5">
        <f t="shared" si="1"/>
        <v>44143.140000000014</v>
      </c>
      <c r="K70" s="11">
        <v>29297.2</v>
      </c>
      <c r="L70" s="11">
        <v>26853.4</v>
      </c>
      <c r="M70" s="5">
        <f t="shared" si="14"/>
        <v>46586.94000000001</v>
      </c>
    </row>
    <row r="71" spans="1:13" ht="12.75">
      <c r="A71" s="1"/>
      <c r="B71" s="1" t="s">
        <v>3</v>
      </c>
      <c r="C71" s="3">
        <v>3</v>
      </c>
      <c r="D71" s="3" t="s">
        <v>84</v>
      </c>
      <c r="E71" s="5">
        <v>6425.89</v>
      </c>
      <c r="F71" s="5">
        <v>6129.43</v>
      </c>
      <c r="G71" s="5">
        <v>296.46</v>
      </c>
      <c r="H71" s="11">
        <v>3700.32</v>
      </c>
      <c r="I71" s="11">
        <v>3672.14</v>
      </c>
      <c r="J71" s="5">
        <f t="shared" si="1"/>
        <v>324.6400000000003</v>
      </c>
      <c r="K71" s="11">
        <v>3700.32</v>
      </c>
      <c r="L71" s="11">
        <v>3722.45</v>
      </c>
      <c r="M71" s="5">
        <f t="shared" si="14"/>
        <v>302.5100000000007</v>
      </c>
    </row>
    <row r="72" spans="1:13" ht="12.75">
      <c r="A72" s="1"/>
      <c r="B72" s="1" t="s">
        <v>3</v>
      </c>
      <c r="C72" s="3">
        <v>3</v>
      </c>
      <c r="D72" s="3" t="s">
        <v>100</v>
      </c>
      <c r="E72" s="5"/>
      <c r="F72" s="5">
        <v>611.92</v>
      </c>
      <c r="G72" s="5">
        <v>5366.16</v>
      </c>
      <c r="H72" s="5"/>
      <c r="I72" s="5"/>
      <c r="J72" s="5">
        <f t="shared" si="1"/>
        <v>5366.16</v>
      </c>
      <c r="K72" s="5"/>
      <c r="L72" s="5"/>
      <c r="M72" s="5">
        <f t="shared" si="14"/>
        <v>5366.16</v>
      </c>
    </row>
    <row r="73" spans="1:13" ht="12.75">
      <c r="A73" s="1"/>
      <c r="B73" s="1" t="s">
        <v>3</v>
      </c>
      <c r="C73" s="3">
        <v>3</v>
      </c>
      <c r="D73" s="3" t="s">
        <v>113</v>
      </c>
      <c r="E73" s="5">
        <v>5944.8</v>
      </c>
      <c r="F73" s="5">
        <v>4510</v>
      </c>
      <c r="G73" s="5">
        <v>1434.8</v>
      </c>
      <c r="H73" s="11">
        <v>3138.08</v>
      </c>
      <c r="I73" s="11">
        <v>4430.56</v>
      </c>
      <c r="J73" s="5">
        <f t="shared" si="1"/>
        <v>142.3199999999997</v>
      </c>
      <c r="K73" s="11">
        <v>3423.6</v>
      </c>
      <c r="L73" s="11">
        <v>1500</v>
      </c>
      <c r="M73" s="5">
        <f t="shared" si="14"/>
        <v>2065.9199999999996</v>
      </c>
    </row>
    <row r="74" spans="1:13" ht="12.75">
      <c r="A74" s="1"/>
      <c r="B74" s="1" t="s">
        <v>3</v>
      </c>
      <c r="C74" s="3">
        <v>3</v>
      </c>
      <c r="D74" s="3" t="s">
        <v>145</v>
      </c>
      <c r="E74" s="5"/>
      <c r="F74" s="5"/>
      <c r="G74" s="5"/>
      <c r="H74" s="11">
        <v>3246</v>
      </c>
      <c r="I74" s="11">
        <v>3246</v>
      </c>
      <c r="J74" s="5">
        <f t="shared" si="1"/>
        <v>0</v>
      </c>
      <c r="K74" s="11">
        <v>9097.56</v>
      </c>
      <c r="L74" s="11">
        <v>7991.08</v>
      </c>
      <c r="M74" s="5">
        <f t="shared" si="14"/>
        <v>1106.4799999999996</v>
      </c>
    </row>
    <row r="75" spans="1:13" ht="12.75">
      <c r="A75" s="1"/>
      <c r="B75" s="1" t="s">
        <v>3</v>
      </c>
      <c r="C75" s="3">
        <v>3</v>
      </c>
      <c r="D75" s="3" t="s">
        <v>170</v>
      </c>
      <c r="E75" s="5"/>
      <c r="F75" s="5"/>
      <c r="G75" s="5"/>
      <c r="H75" s="11"/>
      <c r="I75" s="11"/>
      <c r="J75" s="5"/>
      <c r="K75" s="11">
        <v>6094.66</v>
      </c>
      <c r="L75" s="11">
        <v>3879.3</v>
      </c>
      <c r="M75" s="5">
        <f t="shared" si="14"/>
        <v>2215.3599999999997</v>
      </c>
    </row>
    <row r="76" spans="1:13" ht="12.75">
      <c r="A76" s="1"/>
      <c r="B76" s="1" t="s">
        <v>3</v>
      </c>
      <c r="C76" s="3">
        <v>3</v>
      </c>
      <c r="D76" s="3" t="s">
        <v>171</v>
      </c>
      <c r="E76" s="5"/>
      <c r="F76" s="5"/>
      <c r="G76" s="5"/>
      <c r="H76" s="11"/>
      <c r="I76" s="11"/>
      <c r="J76" s="5"/>
      <c r="K76" s="11">
        <v>2320.14</v>
      </c>
      <c r="L76" s="11"/>
      <c r="M76" s="5">
        <f t="shared" si="14"/>
        <v>2320.14</v>
      </c>
    </row>
    <row r="77" spans="1:13" ht="12.75">
      <c r="A77" s="1"/>
      <c r="B77" s="1" t="s">
        <v>3</v>
      </c>
      <c r="C77" s="3">
        <v>3</v>
      </c>
      <c r="D77" s="3" t="s">
        <v>172</v>
      </c>
      <c r="E77" s="5"/>
      <c r="F77" s="5"/>
      <c r="G77" s="5"/>
      <c r="H77" s="11"/>
      <c r="I77" s="11"/>
      <c r="J77" s="5"/>
      <c r="K77" s="11">
        <v>3680.52</v>
      </c>
      <c r="L77" s="11"/>
      <c r="M77" s="5">
        <f t="shared" si="14"/>
        <v>3680.52</v>
      </c>
    </row>
    <row r="78" spans="1:13" ht="12.75">
      <c r="A78" s="1"/>
      <c r="B78" s="1" t="s">
        <v>3</v>
      </c>
      <c r="C78" s="3">
        <v>3</v>
      </c>
      <c r="D78" s="3" t="s">
        <v>173</v>
      </c>
      <c r="E78" s="5"/>
      <c r="F78" s="5"/>
      <c r="G78" s="5"/>
      <c r="H78" s="11"/>
      <c r="I78" s="11"/>
      <c r="J78" s="5"/>
      <c r="K78" s="11">
        <v>7677.6</v>
      </c>
      <c r="L78" s="11">
        <v>0</v>
      </c>
      <c r="M78" s="5">
        <v>3838.6</v>
      </c>
    </row>
    <row r="79" spans="1:13" ht="12.75">
      <c r="A79" s="1"/>
      <c r="B79" s="12" t="s">
        <v>130</v>
      </c>
      <c r="C79" s="15"/>
      <c r="D79" s="15"/>
      <c r="E79" s="14">
        <f aca="true" t="shared" si="15" ref="E79:J79">SUM(E69:E74)</f>
        <v>86746.54000000001</v>
      </c>
      <c r="F79" s="14">
        <f t="shared" si="15"/>
        <v>57409.35</v>
      </c>
      <c r="G79" s="14">
        <f t="shared" si="15"/>
        <v>79180.43000000002</v>
      </c>
      <c r="H79" s="14">
        <f t="shared" si="15"/>
        <v>52549.4</v>
      </c>
      <c r="I79" s="14">
        <f t="shared" si="15"/>
        <v>78371.04</v>
      </c>
      <c r="J79" s="14">
        <f t="shared" si="15"/>
        <v>53358.790000000015</v>
      </c>
      <c r="K79" s="14">
        <f>SUM(K69:K78)</f>
        <v>69882.43999999999</v>
      </c>
      <c r="L79" s="14">
        <f>SUM(L69:L78)</f>
        <v>48537.030000000006</v>
      </c>
      <c r="M79" s="14">
        <f>SUM(M69:M78)</f>
        <v>70865.20000000001</v>
      </c>
    </row>
    <row r="80" spans="1:13" ht="12.75">
      <c r="A80" s="1"/>
      <c r="B80" s="1"/>
      <c r="C80" s="3"/>
      <c r="D80" s="3"/>
      <c r="E80" s="5"/>
      <c r="F80" s="5"/>
      <c r="G80" s="5"/>
      <c r="H80" s="5"/>
      <c r="I80" s="5"/>
      <c r="J80" s="5">
        <f aca="true" t="shared" si="16" ref="J80:J150">G80+H80-I80</f>
        <v>0</v>
      </c>
      <c r="K80" s="5"/>
      <c r="L80" s="5"/>
      <c r="M80" s="5">
        <f aca="true" t="shared" si="17" ref="M80:M90">J80+K80-L80</f>
        <v>0</v>
      </c>
    </row>
    <row r="81" spans="1:13" ht="12.75">
      <c r="A81" s="1">
        <f>A69+1</f>
        <v>18</v>
      </c>
      <c r="B81" s="1" t="s">
        <v>4</v>
      </c>
      <c r="C81" s="2">
        <v>36</v>
      </c>
      <c r="D81" s="2"/>
      <c r="E81" s="5"/>
      <c r="F81" s="5"/>
      <c r="G81" s="5"/>
      <c r="H81" s="5"/>
      <c r="I81" s="5"/>
      <c r="J81" s="5">
        <f t="shared" si="16"/>
        <v>0</v>
      </c>
      <c r="K81" s="5"/>
      <c r="L81" s="5"/>
      <c r="M81" s="5">
        <f t="shared" si="17"/>
        <v>0</v>
      </c>
    </row>
    <row r="82" spans="1:13" ht="12.75">
      <c r="A82" s="1">
        <f aca="true" t="shared" si="18" ref="A82:A90">A81+1</f>
        <v>19</v>
      </c>
      <c r="B82" s="4" t="s">
        <v>4</v>
      </c>
      <c r="C82" s="3">
        <v>32</v>
      </c>
      <c r="D82" s="3"/>
      <c r="E82" s="5"/>
      <c r="F82" s="5"/>
      <c r="G82" s="5"/>
      <c r="H82" s="5"/>
      <c r="I82" s="5"/>
      <c r="J82" s="5">
        <f t="shared" si="16"/>
        <v>0</v>
      </c>
      <c r="K82" s="5"/>
      <c r="L82" s="5"/>
      <c r="M82" s="5">
        <f t="shared" si="17"/>
        <v>0</v>
      </c>
    </row>
    <row r="83" spans="1:13" ht="12.75">
      <c r="A83" s="1">
        <f t="shared" si="18"/>
        <v>20</v>
      </c>
      <c r="B83" s="4" t="s">
        <v>4</v>
      </c>
      <c r="C83" s="3">
        <v>38</v>
      </c>
      <c r="D83" s="3" t="s">
        <v>102</v>
      </c>
      <c r="E83" s="5">
        <v>2560.92</v>
      </c>
      <c r="F83" s="5">
        <v>1920.69</v>
      </c>
      <c r="G83" s="5">
        <v>640.11</v>
      </c>
      <c r="H83" s="11">
        <v>2560.92</v>
      </c>
      <c r="I83" s="11">
        <v>2560.92</v>
      </c>
      <c r="J83" s="5">
        <f t="shared" si="16"/>
        <v>640.1100000000001</v>
      </c>
      <c r="K83" s="11">
        <v>2560.92</v>
      </c>
      <c r="L83" s="11"/>
      <c r="M83" s="5">
        <f t="shared" si="17"/>
        <v>3201.03</v>
      </c>
    </row>
    <row r="84" spans="1:13" ht="12.75">
      <c r="A84" s="1">
        <f t="shared" si="18"/>
        <v>21</v>
      </c>
      <c r="B84" s="1" t="s">
        <v>5</v>
      </c>
      <c r="C84" s="2">
        <v>1</v>
      </c>
      <c r="D84" s="2"/>
      <c r="E84" s="5"/>
      <c r="F84" s="5"/>
      <c r="G84" s="5"/>
      <c r="H84" s="5"/>
      <c r="I84" s="5"/>
      <c r="J84" s="5">
        <f t="shared" si="16"/>
        <v>0</v>
      </c>
      <c r="K84" s="5"/>
      <c r="L84" s="5"/>
      <c r="M84" s="5">
        <f t="shared" si="17"/>
        <v>0</v>
      </c>
    </row>
    <row r="85" spans="1:13" ht="12.75">
      <c r="A85" s="1">
        <f t="shared" si="18"/>
        <v>22</v>
      </c>
      <c r="B85" s="1" t="s">
        <v>5</v>
      </c>
      <c r="C85" s="2">
        <v>3</v>
      </c>
      <c r="D85" s="2"/>
      <c r="E85" s="5"/>
      <c r="F85" s="5"/>
      <c r="G85" s="5"/>
      <c r="H85" s="5"/>
      <c r="I85" s="5"/>
      <c r="J85" s="5">
        <f t="shared" si="16"/>
        <v>0</v>
      </c>
      <c r="K85" s="5"/>
      <c r="L85" s="5"/>
      <c r="M85" s="5">
        <f t="shared" si="17"/>
        <v>0</v>
      </c>
    </row>
    <row r="86" spans="1:13" ht="12.75">
      <c r="A86" s="1">
        <f t="shared" si="18"/>
        <v>23</v>
      </c>
      <c r="B86" s="1" t="s">
        <v>5</v>
      </c>
      <c r="C86" s="2">
        <v>5</v>
      </c>
      <c r="D86" s="2"/>
      <c r="E86" s="5"/>
      <c r="F86" s="5"/>
      <c r="G86" s="5"/>
      <c r="H86" s="5"/>
      <c r="I86" s="5"/>
      <c r="J86" s="5">
        <f t="shared" si="16"/>
        <v>0</v>
      </c>
      <c r="K86" s="5"/>
      <c r="L86" s="5"/>
      <c r="M86" s="5">
        <f t="shared" si="17"/>
        <v>0</v>
      </c>
    </row>
    <row r="87" spans="1:13" ht="12.75">
      <c r="A87" s="1">
        <f t="shared" si="18"/>
        <v>24</v>
      </c>
      <c r="B87" s="1" t="s">
        <v>6</v>
      </c>
      <c r="C87" s="3">
        <v>32</v>
      </c>
      <c r="D87" s="3"/>
      <c r="E87" s="5"/>
      <c r="F87" s="5"/>
      <c r="G87" s="5"/>
      <c r="H87" s="5"/>
      <c r="I87" s="5"/>
      <c r="J87" s="5">
        <f t="shared" si="16"/>
        <v>0</v>
      </c>
      <c r="K87" s="5"/>
      <c r="L87" s="5"/>
      <c r="M87" s="5">
        <f t="shared" si="17"/>
        <v>0</v>
      </c>
    </row>
    <row r="88" spans="1:13" ht="12.75">
      <c r="A88" s="1">
        <f t="shared" si="18"/>
        <v>25</v>
      </c>
      <c r="B88" s="1" t="s">
        <v>7</v>
      </c>
      <c r="C88" s="2">
        <v>14</v>
      </c>
      <c r="D88" s="2"/>
      <c r="E88" s="5"/>
      <c r="F88" s="5"/>
      <c r="G88" s="5"/>
      <c r="H88" s="5"/>
      <c r="I88" s="5"/>
      <c r="J88" s="5">
        <f t="shared" si="16"/>
        <v>0</v>
      </c>
      <c r="K88" s="5"/>
      <c r="L88" s="5"/>
      <c r="M88" s="5">
        <f t="shared" si="17"/>
        <v>0</v>
      </c>
    </row>
    <row r="89" spans="1:13" ht="12.75">
      <c r="A89" s="1">
        <f t="shared" si="18"/>
        <v>26</v>
      </c>
      <c r="B89" s="1" t="s">
        <v>7</v>
      </c>
      <c r="C89" s="2">
        <v>34</v>
      </c>
      <c r="D89" s="2"/>
      <c r="E89" s="5"/>
      <c r="F89" s="5"/>
      <c r="G89" s="5"/>
      <c r="H89" s="5"/>
      <c r="I89" s="5"/>
      <c r="J89" s="5">
        <f t="shared" si="16"/>
        <v>0</v>
      </c>
      <c r="K89" s="5"/>
      <c r="L89" s="5"/>
      <c r="M89" s="5">
        <f t="shared" si="17"/>
        <v>0</v>
      </c>
    </row>
    <row r="90" spans="1:13" ht="12.75">
      <c r="A90" s="1">
        <f t="shared" si="18"/>
        <v>27</v>
      </c>
      <c r="B90" s="1" t="s">
        <v>7</v>
      </c>
      <c r="C90" s="2">
        <v>50</v>
      </c>
      <c r="D90" s="2"/>
      <c r="E90" s="5"/>
      <c r="F90" s="5"/>
      <c r="G90" s="5"/>
      <c r="H90" s="5"/>
      <c r="I90" s="5"/>
      <c r="J90" s="5">
        <f t="shared" si="16"/>
        <v>0</v>
      </c>
      <c r="K90" s="5"/>
      <c r="L90" s="5"/>
      <c r="M90" s="5">
        <f t="shared" si="17"/>
        <v>0</v>
      </c>
    </row>
    <row r="91" spans="1:13" ht="12.75">
      <c r="A91" s="1"/>
      <c r="B91" s="1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1">
        <f>A90+1</f>
        <v>28</v>
      </c>
      <c r="B92" s="1" t="s">
        <v>8</v>
      </c>
      <c r="C92" s="2">
        <v>1</v>
      </c>
      <c r="D92" s="2" t="s">
        <v>108</v>
      </c>
      <c r="E92" s="5">
        <v>84333.99</v>
      </c>
      <c r="F92" s="5">
        <v>84333.99</v>
      </c>
      <c r="G92" s="5">
        <v>6611.28</v>
      </c>
      <c r="H92" s="11">
        <v>194202</v>
      </c>
      <c r="I92" s="11">
        <v>176843.16</v>
      </c>
      <c r="J92" s="5">
        <f t="shared" si="16"/>
        <v>23970.119999999995</v>
      </c>
      <c r="K92" s="11">
        <v>104153.04</v>
      </c>
      <c r="L92" s="11">
        <v>95473.62</v>
      </c>
      <c r="M92" s="5">
        <f>J92+K92-L92</f>
        <v>32649.539999999994</v>
      </c>
    </row>
    <row r="93" spans="1:13" ht="12.75">
      <c r="A93" s="1"/>
      <c r="B93" s="1" t="s">
        <v>8</v>
      </c>
      <c r="C93" s="2">
        <v>1</v>
      </c>
      <c r="D93" s="2" t="s">
        <v>109</v>
      </c>
      <c r="E93" s="5">
        <v>13636.71</v>
      </c>
      <c r="F93" s="5">
        <v>12124.6</v>
      </c>
      <c r="G93" s="5">
        <v>1512.11</v>
      </c>
      <c r="H93" s="11">
        <v>23582.08</v>
      </c>
      <c r="I93" s="11">
        <v>23107.6</v>
      </c>
      <c r="J93" s="5">
        <f t="shared" si="16"/>
        <v>1986.5900000000038</v>
      </c>
      <c r="K93" s="11">
        <v>18182.34</v>
      </c>
      <c r="L93" s="11">
        <v>16667.17</v>
      </c>
      <c r="M93" s="5">
        <f>J93+K93-L93</f>
        <v>3501.7600000000057</v>
      </c>
    </row>
    <row r="94" spans="1:13" ht="12.75">
      <c r="A94" s="1"/>
      <c r="B94" s="12" t="s">
        <v>130</v>
      </c>
      <c r="C94" s="13"/>
      <c r="D94" s="13"/>
      <c r="E94" s="14">
        <f aca="true" t="shared" si="19" ref="E94:M94">SUM(E92:E93)</f>
        <v>97970.70000000001</v>
      </c>
      <c r="F94" s="14">
        <f t="shared" si="19"/>
        <v>96458.59000000001</v>
      </c>
      <c r="G94" s="14">
        <f t="shared" si="19"/>
        <v>8123.389999999999</v>
      </c>
      <c r="H94" s="14">
        <f t="shared" si="19"/>
        <v>217784.08000000002</v>
      </c>
      <c r="I94" s="14">
        <f t="shared" si="19"/>
        <v>199950.76</v>
      </c>
      <c r="J94" s="14">
        <f t="shared" si="19"/>
        <v>25956.71</v>
      </c>
      <c r="K94" s="14">
        <f t="shared" si="19"/>
        <v>122335.37999999999</v>
      </c>
      <c r="L94" s="14">
        <f t="shared" si="19"/>
        <v>112140.79</v>
      </c>
      <c r="M94" s="14">
        <f t="shared" si="19"/>
        <v>36151.3</v>
      </c>
    </row>
    <row r="95" spans="1:13" ht="12.75">
      <c r="A95" s="1"/>
      <c r="B95" s="1"/>
      <c r="C95" s="2"/>
      <c r="D95" s="2"/>
      <c r="E95" s="5"/>
      <c r="F95" s="5"/>
      <c r="G95" s="5"/>
      <c r="H95" s="5"/>
      <c r="I95" s="5"/>
      <c r="J95" s="5">
        <f t="shared" si="16"/>
        <v>0</v>
      </c>
      <c r="K95" s="5"/>
      <c r="L95" s="5"/>
      <c r="M95" s="5">
        <f aca="true" t="shared" si="20" ref="M95:M102">J95+K95-L95</f>
        <v>0</v>
      </c>
    </row>
    <row r="96" spans="1:13" ht="12.75">
      <c r="A96" s="1">
        <f>A92+1</f>
        <v>29</v>
      </c>
      <c r="B96" s="1" t="s">
        <v>8</v>
      </c>
      <c r="C96" s="2">
        <v>2</v>
      </c>
      <c r="D96" s="2"/>
      <c r="E96" s="5"/>
      <c r="F96" s="5"/>
      <c r="G96" s="5"/>
      <c r="H96" s="5"/>
      <c r="I96" s="5"/>
      <c r="J96" s="5">
        <f t="shared" si="16"/>
        <v>0</v>
      </c>
      <c r="K96" s="5"/>
      <c r="L96" s="5"/>
      <c r="M96" s="5">
        <f t="shared" si="20"/>
        <v>0</v>
      </c>
    </row>
    <row r="97" spans="1:13" ht="12.75">
      <c r="A97" s="1">
        <f aca="true" t="shared" si="21" ref="A97:A102">A96+1</f>
        <v>30</v>
      </c>
      <c r="B97" s="1" t="s">
        <v>8</v>
      </c>
      <c r="C97" s="2">
        <v>3</v>
      </c>
      <c r="D97" s="2"/>
      <c r="E97" s="5"/>
      <c r="F97" s="5"/>
      <c r="G97" s="5"/>
      <c r="H97" s="5"/>
      <c r="I97" s="5"/>
      <c r="J97" s="5">
        <f t="shared" si="16"/>
        <v>0</v>
      </c>
      <c r="K97" s="5"/>
      <c r="L97" s="5"/>
      <c r="M97" s="5">
        <f t="shared" si="20"/>
        <v>0</v>
      </c>
    </row>
    <row r="98" spans="1:13" ht="12.75">
      <c r="A98" s="1">
        <f t="shared" si="21"/>
        <v>31</v>
      </c>
      <c r="B98" s="1" t="s">
        <v>8</v>
      </c>
      <c r="C98" s="2">
        <v>4</v>
      </c>
      <c r="D98" s="2" t="s">
        <v>100</v>
      </c>
      <c r="E98" s="5">
        <v>4436.64</v>
      </c>
      <c r="F98" s="5">
        <v>3771.86</v>
      </c>
      <c r="G98" s="5">
        <v>1478.88</v>
      </c>
      <c r="H98" s="11">
        <v>6032.08</v>
      </c>
      <c r="I98" s="11">
        <v>4590.8</v>
      </c>
      <c r="J98" s="5">
        <f t="shared" si="16"/>
        <v>2920.16</v>
      </c>
      <c r="K98" s="11">
        <v>6177.12</v>
      </c>
      <c r="L98" s="11">
        <v>5147.6</v>
      </c>
      <c r="M98" s="5">
        <f t="shared" si="20"/>
        <v>3949.6799999999985</v>
      </c>
    </row>
    <row r="99" spans="1:13" ht="12.75">
      <c r="A99" s="1">
        <f t="shared" si="21"/>
        <v>32</v>
      </c>
      <c r="B99" s="1" t="s">
        <v>8</v>
      </c>
      <c r="C99" s="2">
        <v>6</v>
      </c>
      <c r="D99" s="2"/>
      <c r="E99" s="5"/>
      <c r="F99" s="5"/>
      <c r="G99" s="5"/>
      <c r="H99" s="5"/>
      <c r="I99" s="5"/>
      <c r="J99" s="5">
        <f t="shared" si="16"/>
        <v>0</v>
      </c>
      <c r="K99" s="5"/>
      <c r="L99" s="5"/>
      <c r="M99" s="5">
        <f t="shared" si="20"/>
        <v>0</v>
      </c>
    </row>
    <row r="100" spans="1:13" ht="12.75">
      <c r="A100" s="1">
        <f t="shared" si="21"/>
        <v>33</v>
      </c>
      <c r="B100" s="1" t="s">
        <v>8</v>
      </c>
      <c r="C100" s="2">
        <v>7</v>
      </c>
      <c r="D100" s="2"/>
      <c r="E100" s="5"/>
      <c r="F100" s="5"/>
      <c r="G100" s="5"/>
      <c r="H100" s="5"/>
      <c r="I100" s="5"/>
      <c r="J100" s="5">
        <f t="shared" si="16"/>
        <v>0</v>
      </c>
      <c r="K100" s="5"/>
      <c r="L100" s="5"/>
      <c r="M100" s="5">
        <f t="shared" si="20"/>
        <v>0</v>
      </c>
    </row>
    <row r="101" spans="1:13" ht="12.75">
      <c r="A101" s="1">
        <f t="shared" si="21"/>
        <v>34</v>
      </c>
      <c r="B101" s="1" t="s">
        <v>8</v>
      </c>
      <c r="C101" s="2" t="s">
        <v>9</v>
      </c>
      <c r="D101" s="2"/>
      <c r="E101" s="5"/>
      <c r="F101" s="5"/>
      <c r="G101" s="5"/>
      <c r="H101" s="5"/>
      <c r="I101" s="5"/>
      <c r="J101" s="5">
        <f t="shared" si="16"/>
        <v>0</v>
      </c>
      <c r="K101" s="5"/>
      <c r="L101" s="5"/>
      <c r="M101" s="5">
        <f t="shared" si="20"/>
        <v>0</v>
      </c>
    </row>
    <row r="102" spans="1:13" ht="12.75">
      <c r="A102" s="1">
        <f t="shared" si="21"/>
        <v>35</v>
      </c>
      <c r="B102" s="1" t="s">
        <v>8</v>
      </c>
      <c r="C102" s="2">
        <v>9</v>
      </c>
      <c r="D102" s="2"/>
      <c r="E102" s="5"/>
      <c r="F102" s="5"/>
      <c r="G102" s="5"/>
      <c r="H102" s="5"/>
      <c r="I102" s="5"/>
      <c r="J102" s="5">
        <f t="shared" si="16"/>
        <v>0</v>
      </c>
      <c r="K102" s="5"/>
      <c r="L102" s="5"/>
      <c r="M102" s="5">
        <f t="shared" si="20"/>
        <v>0</v>
      </c>
    </row>
    <row r="103" spans="1:13" ht="12.75">
      <c r="A103" s="1"/>
      <c r="B103" s="1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1">
        <f>A102+1</f>
        <v>36</v>
      </c>
      <c r="B104" s="1" t="s">
        <v>10</v>
      </c>
      <c r="C104" s="2" t="s">
        <v>11</v>
      </c>
      <c r="D104" s="2" t="s">
        <v>98</v>
      </c>
      <c r="E104" s="5">
        <v>11501.19</v>
      </c>
      <c r="F104" s="5">
        <v>11501.19</v>
      </c>
      <c r="G104" s="5"/>
      <c r="H104" s="5">
        <v>6757.83</v>
      </c>
      <c r="I104" s="5">
        <v>6757.83</v>
      </c>
      <c r="J104" s="5">
        <f t="shared" si="16"/>
        <v>0</v>
      </c>
      <c r="K104" s="5"/>
      <c r="L104" s="5"/>
      <c r="M104" s="5">
        <f>J104+K104-L104</f>
        <v>0</v>
      </c>
    </row>
    <row r="105" spans="1:13" ht="12.75">
      <c r="A105" s="1"/>
      <c r="B105" s="1" t="s">
        <v>10</v>
      </c>
      <c r="C105" s="2" t="s">
        <v>11</v>
      </c>
      <c r="D105" s="2" t="s">
        <v>100</v>
      </c>
      <c r="E105" s="5">
        <v>5689.2</v>
      </c>
      <c r="F105" s="5">
        <v>4594.43</v>
      </c>
      <c r="G105" s="5">
        <v>2039.4</v>
      </c>
      <c r="H105" s="11">
        <v>4588.65</v>
      </c>
      <c r="I105" s="11">
        <v>3492.25</v>
      </c>
      <c r="J105" s="5">
        <f t="shared" si="16"/>
        <v>3135.7999999999993</v>
      </c>
      <c r="K105" s="11"/>
      <c r="L105" s="11"/>
      <c r="M105" s="5">
        <f>J105+K105-L105</f>
        <v>3135.7999999999993</v>
      </c>
    </row>
    <row r="106" spans="1:13" ht="12.75">
      <c r="A106" s="1"/>
      <c r="B106" s="12" t="s">
        <v>130</v>
      </c>
      <c r="C106" s="13"/>
      <c r="D106" s="13"/>
      <c r="E106" s="14">
        <f aca="true" t="shared" si="22" ref="E106:M106">SUM(E104:E105)</f>
        <v>17190.39</v>
      </c>
      <c r="F106" s="14">
        <f t="shared" si="22"/>
        <v>16095.62</v>
      </c>
      <c r="G106" s="14">
        <f t="shared" si="22"/>
        <v>2039.4</v>
      </c>
      <c r="H106" s="14">
        <f t="shared" si="22"/>
        <v>11346.48</v>
      </c>
      <c r="I106" s="14">
        <f t="shared" si="22"/>
        <v>10250.08</v>
      </c>
      <c r="J106" s="14">
        <f t="shared" si="22"/>
        <v>3135.7999999999993</v>
      </c>
      <c r="K106" s="14">
        <f t="shared" si="22"/>
        <v>0</v>
      </c>
      <c r="L106" s="14">
        <f t="shared" si="22"/>
        <v>0</v>
      </c>
      <c r="M106" s="14">
        <f t="shared" si="22"/>
        <v>3135.7999999999993</v>
      </c>
    </row>
    <row r="107" spans="1:13" ht="12.75">
      <c r="A107" s="1"/>
      <c r="B107" s="1"/>
      <c r="C107" s="2"/>
      <c r="D107" s="2"/>
      <c r="E107" s="5"/>
      <c r="F107" s="5"/>
      <c r="G107" s="5"/>
      <c r="H107" s="5"/>
      <c r="I107" s="5"/>
      <c r="J107" s="5">
        <f t="shared" si="16"/>
        <v>0</v>
      </c>
      <c r="K107" s="5"/>
      <c r="L107" s="5"/>
      <c r="M107" s="5">
        <f aca="true" t="shared" si="23" ref="M107:M112">J107+K107-L107</f>
        <v>0</v>
      </c>
    </row>
    <row r="108" spans="1:13" ht="12.75">
      <c r="A108" s="1">
        <f>A104+1</f>
        <v>37</v>
      </c>
      <c r="B108" s="1" t="s">
        <v>12</v>
      </c>
      <c r="C108" s="2">
        <v>1</v>
      </c>
      <c r="D108" s="2"/>
      <c r="E108" s="5"/>
      <c r="F108" s="5"/>
      <c r="G108" s="5"/>
      <c r="H108" s="5"/>
      <c r="I108" s="5"/>
      <c r="J108" s="5">
        <f t="shared" si="16"/>
        <v>0</v>
      </c>
      <c r="K108" s="5"/>
      <c r="L108" s="5"/>
      <c r="M108" s="5">
        <f t="shared" si="23"/>
        <v>0</v>
      </c>
    </row>
    <row r="109" spans="1:13" ht="12.75">
      <c r="A109" s="1">
        <f>A108+1</f>
        <v>38</v>
      </c>
      <c r="B109" s="1" t="s">
        <v>12</v>
      </c>
      <c r="C109" s="2">
        <v>3</v>
      </c>
      <c r="D109" s="2"/>
      <c r="E109" s="5"/>
      <c r="F109" s="5"/>
      <c r="G109" s="5"/>
      <c r="H109" s="5"/>
      <c r="I109" s="5"/>
      <c r="J109" s="5">
        <f t="shared" si="16"/>
        <v>0</v>
      </c>
      <c r="K109" s="5"/>
      <c r="L109" s="5"/>
      <c r="M109" s="5">
        <f t="shared" si="23"/>
        <v>0</v>
      </c>
    </row>
    <row r="110" spans="1:13" ht="12.75">
      <c r="A110" s="1">
        <f>A109+1</f>
        <v>39</v>
      </c>
      <c r="B110" s="1" t="s">
        <v>12</v>
      </c>
      <c r="C110" s="2">
        <v>8</v>
      </c>
      <c r="D110" s="2"/>
      <c r="E110" s="5"/>
      <c r="F110" s="5"/>
      <c r="G110" s="5"/>
      <c r="H110" s="5"/>
      <c r="I110" s="5"/>
      <c r="J110" s="5">
        <f t="shared" si="16"/>
        <v>0</v>
      </c>
      <c r="K110" s="5"/>
      <c r="L110" s="5"/>
      <c r="M110" s="5">
        <f t="shared" si="23"/>
        <v>0</v>
      </c>
    </row>
    <row r="111" spans="1:13" ht="12.75">
      <c r="A111" s="1">
        <f>A110+1</f>
        <v>40</v>
      </c>
      <c r="B111" s="1" t="s">
        <v>13</v>
      </c>
      <c r="C111" s="2">
        <v>9</v>
      </c>
      <c r="D111" s="2"/>
      <c r="E111" s="5"/>
      <c r="F111" s="5"/>
      <c r="G111" s="5"/>
      <c r="H111" s="5"/>
      <c r="I111" s="5"/>
      <c r="J111" s="5">
        <f t="shared" si="16"/>
        <v>0</v>
      </c>
      <c r="K111" s="5"/>
      <c r="L111" s="5"/>
      <c r="M111" s="5">
        <f t="shared" si="23"/>
        <v>0</v>
      </c>
    </row>
    <row r="112" spans="1:13" ht="12.75">
      <c r="A112" s="1">
        <f>A111+1</f>
        <v>41</v>
      </c>
      <c r="B112" s="4" t="s">
        <v>13</v>
      </c>
      <c r="C112" s="3">
        <v>22</v>
      </c>
      <c r="D112" s="3"/>
      <c r="E112" s="5"/>
      <c r="F112" s="5"/>
      <c r="G112" s="5"/>
      <c r="H112" s="5"/>
      <c r="I112" s="5"/>
      <c r="J112" s="5">
        <f t="shared" si="16"/>
        <v>0</v>
      </c>
      <c r="K112" s="5"/>
      <c r="L112" s="5"/>
      <c r="M112" s="5">
        <f t="shared" si="23"/>
        <v>0</v>
      </c>
    </row>
    <row r="113" spans="1:13" ht="12.75">
      <c r="A113" s="1"/>
      <c r="B113" s="4"/>
      <c r="C113" s="3"/>
      <c r="D113" s="3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1">
        <f>A112+1</f>
        <v>42</v>
      </c>
      <c r="B114" s="1" t="s">
        <v>14</v>
      </c>
      <c r="C114" s="2">
        <v>15</v>
      </c>
      <c r="D114" s="2" t="s">
        <v>53</v>
      </c>
      <c r="E114" s="5">
        <v>34051.68</v>
      </c>
      <c r="F114" s="5"/>
      <c r="G114" s="5">
        <v>11350.74</v>
      </c>
      <c r="H114" s="11">
        <v>20125.28</v>
      </c>
      <c r="I114" s="11">
        <v>10000</v>
      </c>
      <c r="J114" s="5">
        <f t="shared" si="16"/>
        <v>21476.019999999997</v>
      </c>
      <c r="K114" s="11"/>
      <c r="L114" s="11"/>
      <c r="M114" s="5">
        <f aca="true" t="shared" si="24" ref="M114:M123">J114+K114-L114</f>
        <v>21476.019999999997</v>
      </c>
    </row>
    <row r="115" spans="1:13" ht="12.75">
      <c r="A115" s="1"/>
      <c r="B115" s="1" t="s">
        <v>14</v>
      </c>
      <c r="C115" s="2">
        <v>15</v>
      </c>
      <c r="D115" s="2" t="s">
        <v>64</v>
      </c>
      <c r="E115" s="5">
        <v>3671.64</v>
      </c>
      <c r="F115" s="5">
        <v>4196.84</v>
      </c>
      <c r="G115" s="5"/>
      <c r="H115" s="11">
        <v>2256.94</v>
      </c>
      <c r="I115" s="11">
        <v>2315</v>
      </c>
      <c r="J115" s="5">
        <f t="shared" si="16"/>
        <v>-58.059999999999945</v>
      </c>
      <c r="K115" s="11"/>
      <c r="L115" s="11"/>
      <c r="M115" s="5">
        <f t="shared" si="24"/>
        <v>-58.059999999999945</v>
      </c>
    </row>
    <row r="116" spans="1:13" ht="12.75">
      <c r="A116" s="1"/>
      <c r="B116" s="1" t="s">
        <v>14</v>
      </c>
      <c r="C116" s="2">
        <v>15</v>
      </c>
      <c r="D116" s="2" t="s">
        <v>89</v>
      </c>
      <c r="E116" s="5">
        <v>4854.6</v>
      </c>
      <c r="F116" s="5"/>
      <c r="G116" s="5">
        <v>20123.1</v>
      </c>
      <c r="H116" s="11">
        <v>2984.1</v>
      </c>
      <c r="I116" s="11">
        <v>0</v>
      </c>
      <c r="J116" s="5">
        <f t="shared" si="16"/>
        <v>23107.199999999997</v>
      </c>
      <c r="K116" s="11"/>
      <c r="L116" s="11"/>
      <c r="M116" s="5">
        <f t="shared" si="24"/>
        <v>23107.199999999997</v>
      </c>
    </row>
    <row r="117" spans="1:13" ht="12.75">
      <c r="A117" s="1"/>
      <c r="B117" s="1" t="s">
        <v>14</v>
      </c>
      <c r="C117" s="2">
        <v>15</v>
      </c>
      <c r="D117" s="2" t="s">
        <v>99</v>
      </c>
      <c r="E117" s="5">
        <v>12000</v>
      </c>
      <c r="F117" s="5">
        <v>8000</v>
      </c>
      <c r="G117" s="5">
        <v>15000</v>
      </c>
      <c r="H117" s="11">
        <v>7000</v>
      </c>
      <c r="I117" s="11">
        <v>8500</v>
      </c>
      <c r="J117" s="5">
        <f t="shared" si="16"/>
        <v>13500</v>
      </c>
      <c r="K117" s="11"/>
      <c r="L117" s="11">
        <v>1000</v>
      </c>
      <c r="M117" s="5">
        <f t="shared" si="24"/>
        <v>12500</v>
      </c>
    </row>
    <row r="118" spans="1:13" ht="12.75">
      <c r="A118" s="1"/>
      <c r="B118" s="1" t="s">
        <v>14</v>
      </c>
      <c r="C118" s="2">
        <v>15</v>
      </c>
      <c r="D118" s="2" t="s">
        <v>120</v>
      </c>
      <c r="E118" s="5">
        <v>4497.48</v>
      </c>
      <c r="F118" s="5">
        <v>3959.27</v>
      </c>
      <c r="G118" s="5">
        <v>394.94</v>
      </c>
      <c r="H118" s="5"/>
      <c r="I118" s="5"/>
      <c r="J118" s="5">
        <f t="shared" si="16"/>
        <v>394.94</v>
      </c>
      <c r="K118" s="5"/>
      <c r="L118" s="5"/>
      <c r="M118" s="5">
        <f t="shared" si="24"/>
        <v>394.94</v>
      </c>
    </row>
    <row r="119" spans="1:13" ht="12.75">
      <c r="A119" s="1"/>
      <c r="B119" s="1" t="s">
        <v>14</v>
      </c>
      <c r="C119" s="2">
        <v>15</v>
      </c>
      <c r="D119" s="2" t="s">
        <v>127</v>
      </c>
      <c r="E119" s="5">
        <v>20360</v>
      </c>
      <c r="F119" s="5">
        <v>21560</v>
      </c>
      <c r="G119" s="5">
        <v>1920</v>
      </c>
      <c r="H119" s="11">
        <v>13720</v>
      </c>
      <c r="I119" s="11">
        <v>15840</v>
      </c>
      <c r="J119" s="5">
        <f t="shared" si="16"/>
        <v>-200</v>
      </c>
      <c r="K119" s="11"/>
      <c r="L119" s="11"/>
      <c r="M119" s="5">
        <f t="shared" si="24"/>
        <v>-200</v>
      </c>
    </row>
    <row r="120" spans="1:13" ht="12.75">
      <c r="A120" s="1"/>
      <c r="B120" s="1" t="s">
        <v>14</v>
      </c>
      <c r="C120" s="2">
        <v>15</v>
      </c>
      <c r="D120" s="2" t="s">
        <v>141</v>
      </c>
      <c r="E120" s="5"/>
      <c r="F120" s="5"/>
      <c r="G120" s="5"/>
      <c r="H120" s="5">
        <v>2764.58</v>
      </c>
      <c r="I120" s="5">
        <v>789.88</v>
      </c>
      <c r="J120" s="5">
        <f t="shared" si="16"/>
        <v>1974.6999999999998</v>
      </c>
      <c r="K120" s="5"/>
      <c r="L120" s="5"/>
      <c r="M120" s="5">
        <f t="shared" si="24"/>
        <v>1974.6999999999998</v>
      </c>
    </row>
    <row r="121" spans="1:13" ht="12.75">
      <c r="A121" s="1"/>
      <c r="B121" s="12" t="s">
        <v>130</v>
      </c>
      <c r="C121" s="13"/>
      <c r="D121" s="13"/>
      <c r="E121" s="14">
        <f>SUM(E114:E120)</f>
        <v>79435.4</v>
      </c>
      <c r="F121" s="14">
        <f>SUM(F114:F120)</f>
        <v>37716.11</v>
      </c>
      <c r="G121" s="14">
        <f>SUM(G114:G120)</f>
        <v>48788.78</v>
      </c>
      <c r="H121" s="14">
        <f>SUM(H114:H120)</f>
        <v>48850.899999999994</v>
      </c>
      <c r="I121" s="14">
        <f>SUM(I114:I120)</f>
        <v>37444.88</v>
      </c>
      <c r="J121" s="5">
        <f t="shared" si="16"/>
        <v>60194.799999999996</v>
      </c>
      <c r="K121" s="14">
        <f>SUM(K114:K120)</f>
        <v>0</v>
      </c>
      <c r="L121" s="14">
        <f>SUM(L114:L120)</f>
        <v>1000</v>
      </c>
      <c r="M121" s="5">
        <f t="shared" si="24"/>
        <v>59194.799999999996</v>
      </c>
    </row>
    <row r="122" spans="1:13" ht="12.75">
      <c r="A122" s="1"/>
      <c r="B122" s="1"/>
      <c r="C122" s="2"/>
      <c r="D122" s="2"/>
      <c r="E122" s="5"/>
      <c r="F122" s="5"/>
      <c r="G122" s="5"/>
      <c r="H122" s="5"/>
      <c r="I122" s="5"/>
      <c r="J122" s="5">
        <f t="shared" si="16"/>
        <v>0</v>
      </c>
      <c r="K122" s="5"/>
      <c r="L122" s="5"/>
      <c r="M122" s="5">
        <f t="shared" si="24"/>
        <v>0</v>
      </c>
    </row>
    <row r="123" spans="1:13" ht="12.75">
      <c r="A123" s="1">
        <f>A114+1</f>
        <v>43</v>
      </c>
      <c r="B123" s="1" t="s">
        <v>14</v>
      </c>
      <c r="C123" s="2">
        <v>16</v>
      </c>
      <c r="D123" s="2"/>
      <c r="E123" s="5"/>
      <c r="F123" s="5"/>
      <c r="G123" s="5"/>
      <c r="H123" s="5"/>
      <c r="I123" s="5"/>
      <c r="J123" s="5">
        <f t="shared" si="16"/>
        <v>0</v>
      </c>
      <c r="K123" s="5"/>
      <c r="L123" s="5"/>
      <c r="M123" s="5">
        <f t="shared" si="24"/>
        <v>0</v>
      </c>
    </row>
    <row r="124" spans="1:13" ht="12.75">
      <c r="A124" s="1"/>
      <c r="B124" s="1"/>
      <c r="C124" s="2"/>
      <c r="D124" s="2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1">
        <f>A123+1</f>
        <v>44</v>
      </c>
      <c r="B125" s="1" t="s">
        <v>14</v>
      </c>
      <c r="C125" s="2">
        <v>17</v>
      </c>
      <c r="D125" s="2" t="s">
        <v>67</v>
      </c>
      <c r="E125" s="5">
        <v>18951.2</v>
      </c>
      <c r="F125" s="5">
        <v>17283.03</v>
      </c>
      <c r="G125" s="5">
        <v>556.03</v>
      </c>
      <c r="H125" s="11">
        <v>2372.86</v>
      </c>
      <c r="I125" s="11">
        <v>2675.7</v>
      </c>
      <c r="J125" s="5">
        <f t="shared" si="16"/>
        <v>253.1900000000005</v>
      </c>
      <c r="K125" s="11"/>
      <c r="L125" s="11"/>
      <c r="M125" s="5">
        <f>J125+K125-L125</f>
        <v>253.1900000000005</v>
      </c>
    </row>
    <row r="126" spans="1:13" ht="12.75">
      <c r="A126" s="1"/>
      <c r="B126" s="1" t="s">
        <v>14</v>
      </c>
      <c r="C126" s="2">
        <v>17</v>
      </c>
      <c r="D126" s="2" t="s">
        <v>68</v>
      </c>
      <c r="E126" s="5">
        <v>8744.12</v>
      </c>
      <c r="F126" s="5">
        <v>6359.41</v>
      </c>
      <c r="G126" s="5">
        <v>5564.39</v>
      </c>
      <c r="H126" s="11">
        <v>5564.44</v>
      </c>
      <c r="I126" s="11">
        <v>11128.83</v>
      </c>
      <c r="J126" s="5">
        <f t="shared" si="16"/>
        <v>0</v>
      </c>
      <c r="K126" s="11"/>
      <c r="L126" s="11"/>
      <c r="M126" s="5">
        <f>J126+K126-L126</f>
        <v>0</v>
      </c>
    </row>
    <row r="127" spans="1:13" ht="12.75">
      <c r="A127" s="1"/>
      <c r="B127" s="1" t="s">
        <v>14</v>
      </c>
      <c r="C127" s="2">
        <v>17</v>
      </c>
      <c r="D127" s="2" t="s">
        <v>88</v>
      </c>
      <c r="E127" s="5">
        <v>5393.4</v>
      </c>
      <c r="F127" s="5">
        <v>5395.5</v>
      </c>
      <c r="G127" s="5">
        <v>448.35</v>
      </c>
      <c r="H127" s="11">
        <v>3146.15</v>
      </c>
      <c r="I127" s="11">
        <v>4500</v>
      </c>
      <c r="J127" s="5">
        <f t="shared" si="16"/>
        <v>-905.5</v>
      </c>
      <c r="K127" s="11"/>
      <c r="L127" s="11"/>
      <c r="M127" s="5">
        <f>J127+K127-L127</f>
        <v>-905.5</v>
      </c>
    </row>
    <row r="128" spans="1:13" ht="12.75">
      <c r="A128" s="1"/>
      <c r="B128" s="1" t="s">
        <v>14</v>
      </c>
      <c r="C128" s="2">
        <v>17</v>
      </c>
      <c r="D128" s="2" t="s">
        <v>99</v>
      </c>
      <c r="E128" s="5">
        <v>6000</v>
      </c>
      <c r="F128" s="5">
        <v>13000</v>
      </c>
      <c r="G128" s="5">
        <v>500</v>
      </c>
      <c r="H128" s="11">
        <v>3500</v>
      </c>
      <c r="I128" s="11">
        <v>4000</v>
      </c>
      <c r="J128" s="5">
        <f t="shared" si="16"/>
        <v>0</v>
      </c>
      <c r="K128" s="11"/>
      <c r="L128" s="11"/>
      <c r="M128" s="5">
        <f>J128+K128-L128</f>
        <v>0</v>
      </c>
    </row>
    <row r="129" spans="1:13" ht="12.75">
      <c r="A129" s="1"/>
      <c r="B129" s="12" t="s">
        <v>130</v>
      </c>
      <c r="C129" s="13"/>
      <c r="D129" s="13"/>
      <c r="E129" s="14">
        <f aca="true" t="shared" si="25" ref="E129:M129">SUM(E125:E128)</f>
        <v>39088.72</v>
      </c>
      <c r="F129" s="14">
        <f t="shared" si="25"/>
        <v>42037.94</v>
      </c>
      <c r="G129" s="14">
        <f t="shared" si="25"/>
        <v>7068.77</v>
      </c>
      <c r="H129" s="14">
        <f t="shared" si="25"/>
        <v>14583.449999999999</v>
      </c>
      <c r="I129" s="14">
        <f t="shared" si="25"/>
        <v>22304.53</v>
      </c>
      <c r="J129" s="14">
        <f t="shared" si="25"/>
        <v>-652.3099999999995</v>
      </c>
      <c r="K129" s="14">
        <f t="shared" si="25"/>
        <v>0</v>
      </c>
      <c r="L129" s="14">
        <f t="shared" si="25"/>
        <v>0</v>
      </c>
      <c r="M129" s="14">
        <f t="shared" si="25"/>
        <v>-652.3099999999995</v>
      </c>
    </row>
    <row r="130" spans="1:13" ht="12.75">
      <c r="A130" s="1"/>
      <c r="B130" s="1"/>
      <c r="C130" s="2"/>
      <c r="D130" s="2"/>
      <c r="E130" s="5"/>
      <c r="F130" s="5"/>
      <c r="G130" s="5"/>
      <c r="H130" s="5"/>
      <c r="I130" s="5"/>
      <c r="J130" s="5">
        <f t="shared" si="16"/>
        <v>0</v>
      </c>
      <c r="K130" s="5"/>
      <c r="L130" s="5"/>
      <c r="M130" s="5">
        <f>J130+K130-L130</f>
        <v>0</v>
      </c>
    </row>
    <row r="131" spans="1:13" ht="12.75">
      <c r="A131" s="1">
        <f>A125+1</f>
        <v>45</v>
      </c>
      <c r="B131" s="1" t="s">
        <v>14</v>
      </c>
      <c r="C131" s="2">
        <v>18</v>
      </c>
      <c r="D131" s="2"/>
      <c r="E131" s="5"/>
      <c r="F131" s="5"/>
      <c r="G131" s="5"/>
      <c r="H131" s="5"/>
      <c r="I131" s="5"/>
      <c r="J131" s="5">
        <f t="shared" si="16"/>
        <v>0</v>
      </c>
      <c r="K131" s="5"/>
      <c r="L131" s="5"/>
      <c r="M131" s="5">
        <f>J131+K131-L131</f>
        <v>0</v>
      </c>
    </row>
    <row r="132" spans="1:13" ht="12.75">
      <c r="A132" s="1"/>
      <c r="B132" s="1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1">
        <f>A131+1</f>
        <v>46</v>
      </c>
      <c r="B133" s="1" t="s">
        <v>14</v>
      </c>
      <c r="C133" s="2">
        <v>19</v>
      </c>
      <c r="D133" s="2" t="s">
        <v>72</v>
      </c>
      <c r="E133" s="5">
        <v>21864.96</v>
      </c>
      <c r="F133" s="5">
        <v>20942.22</v>
      </c>
      <c r="G133" s="5">
        <f>1937.52+2029.56</f>
        <v>3967.08</v>
      </c>
      <c r="H133" s="11">
        <v>28138.35</v>
      </c>
      <c r="I133" s="11">
        <v>28138.43</v>
      </c>
      <c r="J133" s="5">
        <f t="shared" si="16"/>
        <v>3967</v>
      </c>
      <c r="K133" s="11">
        <v>28532.52</v>
      </c>
      <c r="L133" s="11">
        <v>28532.52</v>
      </c>
      <c r="M133" s="5">
        <f aca="true" t="shared" si="26" ref="M133:M143">J133+K133-L133</f>
        <v>3967</v>
      </c>
    </row>
    <row r="134" spans="1:13" ht="12.75">
      <c r="A134" s="1"/>
      <c r="B134" s="1" t="s">
        <v>14</v>
      </c>
      <c r="C134" s="2">
        <v>19</v>
      </c>
      <c r="D134" s="2" t="s">
        <v>73</v>
      </c>
      <c r="E134" s="5">
        <v>11889.6</v>
      </c>
      <c r="F134" s="5">
        <v>9000</v>
      </c>
      <c r="G134" s="5">
        <v>2889.6</v>
      </c>
      <c r="H134" s="11">
        <v>26466.8</v>
      </c>
      <c r="I134" s="11">
        <v>15277.07</v>
      </c>
      <c r="J134" s="5">
        <f t="shared" si="16"/>
        <v>14079.329999999998</v>
      </c>
      <c r="K134" s="11">
        <v>27792</v>
      </c>
      <c r="L134" s="11">
        <v>29000</v>
      </c>
      <c r="M134" s="5">
        <f t="shared" si="26"/>
        <v>12871.330000000002</v>
      </c>
    </row>
    <row r="135" spans="1:13" ht="12.75">
      <c r="A135" s="1"/>
      <c r="B135" s="1" t="s">
        <v>14</v>
      </c>
      <c r="C135" s="2">
        <v>19</v>
      </c>
      <c r="D135" s="2" t="s">
        <v>94</v>
      </c>
      <c r="E135" s="5">
        <v>3600</v>
      </c>
      <c r="F135" s="5">
        <v>3600</v>
      </c>
      <c r="G135" s="5"/>
      <c r="H135" s="11">
        <v>3600</v>
      </c>
      <c r="I135" s="11">
        <v>3600</v>
      </c>
      <c r="J135" s="5">
        <f t="shared" si="16"/>
        <v>0</v>
      </c>
      <c r="K135" s="11">
        <v>3600</v>
      </c>
      <c r="L135" s="11">
        <v>4500</v>
      </c>
      <c r="M135" s="5">
        <f t="shared" si="26"/>
        <v>-900</v>
      </c>
    </row>
    <row r="136" spans="1:13" ht="12.75">
      <c r="A136" s="1"/>
      <c r="B136" s="1" t="s">
        <v>14</v>
      </c>
      <c r="C136" s="2">
        <v>19</v>
      </c>
      <c r="D136" s="2" t="s">
        <v>99</v>
      </c>
      <c r="E136" s="5">
        <v>24000</v>
      </c>
      <c r="F136" s="5">
        <v>38000</v>
      </c>
      <c r="G136" s="5">
        <v>2000</v>
      </c>
      <c r="H136" s="11">
        <v>24000</v>
      </c>
      <c r="I136" s="11">
        <v>22000</v>
      </c>
      <c r="J136" s="5">
        <f t="shared" si="16"/>
        <v>4000</v>
      </c>
      <c r="K136" s="11">
        <v>24000</v>
      </c>
      <c r="L136" s="11">
        <v>26000</v>
      </c>
      <c r="M136" s="5">
        <f t="shared" si="26"/>
        <v>2000</v>
      </c>
    </row>
    <row r="137" spans="1:13" ht="12.75">
      <c r="A137" s="1"/>
      <c r="B137" s="1" t="s">
        <v>14</v>
      </c>
      <c r="C137" s="2">
        <v>19</v>
      </c>
      <c r="D137" s="2" t="s">
        <v>139</v>
      </c>
      <c r="E137" s="5"/>
      <c r="F137" s="5"/>
      <c r="G137" s="5"/>
      <c r="H137" s="11">
        <v>71243.9</v>
      </c>
      <c r="I137" s="11">
        <v>72641.34</v>
      </c>
      <c r="J137" s="5">
        <f t="shared" si="16"/>
        <v>-1397.4400000000023</v>
      </c>
      <c r="K137" s="11">
        <v>20420.4</v>
      </c>
      <c r="L137" s="11">
        <v>19022.96</v>
      </c>
      <c r="M137" s="5">
        <f t="shared" si="26"/>
        <v>0</v>
      </c>
    </row>
    <row r="138" spans="1:13" ht="12.75">
      <c r="A138" s="1"/>
      <c r="B138" s="12" t="s">
        <v>130</v>
      </c>
      <c r="C138" s="13"/>
      <c r="D138" s="13"/>
      <c r="E138" s="14">
        <f>SUM(E133:E137)</f>
        <v>61354.56</v>
      </c>
      <c r="F138" s="14">
        <f>SUM(F133:F137)</f>
        <v>71542.22</v>
      </c>
      <c r="G138" s="14">
        <f>SUM(G133:G137)</f>
        <v>8856.68</v>
      </c>
      <c r="H138" s="14">
        <f>SUM(H133:H137)</f>
        <v>153449.05</v>
      </c>
      <c r="I138" s="14">
        <f>SUM(I133:I137)</f>
        <v>141656.84</v>
      </c>
      <c r="J138" s="5">
        <f t="shared" si="16"/>
        <v>20648.889999999985</v>
      </c>
      <c r="K138" s="14">
        <f>SUM(K133:K137)</f>
        <v>104344.92000000001</v>
      </c>
      <c r="L138" s="14">
        <f>SUM(L133:L137)</f>
        <v>107055.48000000001</v>
      </c>
      <c r="M138" s="5">
        <f t="shared" si="26"/>
        <v>17938.329999999987</v>
      </c>
    </row>
    <row r="139" spans="1:13" ht="12.75">
      <c r="A139" s="1"/>
      <c r="B139" s="1"/>
      <c r="C139" s="2"/>
      <c r="D139" s="2"/>
      <c r="E139" s="5"/>
      <c r="F139" s="5"/>
      <c r="G139" s="5"/>
      <c r="H139" s="5"/>
      <c r="I139" s="5"/>
      <c r="J139" s="5">
        <f t="shared" si="16"/>
        <v>0</v>
      </c>
      <c r="K139" s="5"/>
      <c r="L139" s="5"/>
      <c r="M139" s="5">
        <f t="shared" si="26"/>
        <v>0</v>
      </c>
    </row>
    <row r="140" spans="1:13" ht="12.75">
      <c r="A140" s="1">
        <f>A133+1</f>
        <v>47</v>
      </c>
      <c r="B140" s="1" t="s">
        <v>14</v>
      </c>
      <c r="C140" s="2">
        <v>21</v>
      </c>
      <c r="D140" s="2" t="s">
        <v>70</v>
      </c>
      <c r="E140" s="5">
        <v>3346.2</v>
      </c>
      <c r="F140" s="5">
        <v>2007.7</v>
      </c>
      <c r="G140" s="5">
        <v>1338.5</v>
      </c>
      <c r="H140" s="5"/>
      <c r="I140" s="5"/>
      <c r="J140" s="5">
        <f t="shared" si="16"/>
        <v>1338.5</v>
      </c>
      <c r="K140" s="5"/>
      <c r="L140" s="5"/>
      <c r="M140" s="5">
        <f t="shared" si="26"/>
        <v>1338.5</v>
      </c>
    </row>
    <row r="141" spans="1:13" ht="12.75">
      <c r="A141" s="1"/>
      <c r="B141" s="1" t="s">
        <v>14</v>
      </c>
      <c r="C141" s="2">
        <v>21</v>
      </c>
      <c r="D141" s="2" t="s">
        <v>75</v>
      </c>
      <c r="E141" s="5">
        <v>12690.59</v>
      </c>
      <c r="F141" s="5">
        <v>0</v>
      </c>
      <c r="G141" s="5">
        <v>22843.08</v>
      </c>
      <c r="H141" s="11">
        <v>8883.42</v>
      </c>
      <c r="I141" s="11">
        <v>22843.08</v>
      </c>
      <c r="J141" s="5">
        <f t="shared" si="16"/>
        <v>8883.419999999998</v>
      </c>
      <c r="K141" s="11"/>
      <c r="L141" s="11"/>
      <c r="M141" s="5">
        <f t="shared" si="26"/>
        <v>8883.419999999998</v>
      </c>
    </row>
    <row r="142" spans="1:13" ht="12.75">
      <c r="A142" s="1"/>
      <c r="B142" s="1" t="s">
        <v>14</v>
      </c>
      <c r="C142" s="2">
        <v>21</v>
      </c>
      <c r="D142" s="2" t="s">
        <v>99</v>
      </c>
      <c r="E142" s="5">
        <v>6000</v>
      </c>
      <c r="F142" s="5">
        <v>9500</v>
      </c>
      <c r="G142" s="5">
        <v>0</v>
      </c>
      <c r="H142" s="11">
        <v>3500</v>
      </c>
      <c r="I142" s="11">
        <v>3500</v>
      </c>
      <c r="J142" s="5">
        <f t="shared" si="16"/>
        <v>0</v>
      </c>
      <c r="K142" s="11"/>
      <c r="L142" s="11">
        <v>3000</v>
      </c>
      <c r="M142" s="5">
        <f t="shared" si="26"/>
        <v>-3000</v>
      </c>
    </row>
    <row r="143" spans="1:13" ht="12.75">
      <c r="A143" s="1"/>
      <c r="B143" s="1" t="s">
        <v>14</v>
      </c>
      <c r="C143" s="2">
        <v>21</v>
      </c>
      <c r="D143" s="2" t="s">
        <v>126</v>
      </c>
      <c r="E143" s="5">
        <v>4118.4</v>
      </c>
      <c r="F143" s="5">
        <v>4118.4</v>
      </c>
      <c r="G143" s="5"/>
      <c r="H143" s="11">
        <v>2745.6</v>
      </c>
      <c r="I143" s="11">
        <v>2745.6</v>
      </c>
      <c r="J143" s="5">
        <f t="shared" si="16"/>
        <v>0</v>
      </c>
      <c r="K143" s="11"/>
      <c r="L143" s="11"/>
      <c r="M143" s="5">
        <f t="shared" si="26"/>
        <v>0</v>
      </c>
    </row>
    <row r="144" spans="1:13" ht="12.75">
      <c r="A144" s="1"/>
      <c r="B144" s="12" t="s">
        <v>130</v>
      </c>
      <c r="C144" s="13"/>
      <c r="D144" s="13"/>
      <c r="E144" s="14">
        <f aca="true" t="shared" si="27" ref="E144:M144">SUM(E140:E143)</f>
        <v>26155.190000000002</v>
      </c>
      <c r="F144" s="14">
        <f t="shared" si="27"/>
        <v>15626.1</v>
      </c>
      <c r="G144" s="14">
        <f t="shared" si="27"/>
        <v>24181.58</v>
      </c>
      <c r="H144" s="14">
        <f t="shared" si="27"/>
        <v>15129.02</v>
      </c>
      <c r="I144" s="14">
        <f t="shared" si="27"/>
        <v>29088.68</v>
      </c>
      <c r="J144" s="14">
        <f t="shared" si="27"/>
        <v>10221.919999999998</v>
      </c>
      <c r="K144" s="14">
        <f t="shared" si="27"/>
        <v>0</v>
      </c>
      <c r="L144" s="14">
        <f t="shared" si="27"/>
        <v>3000</v>
      </c>
      <c r="M144" s="14">
        <f t="shared" si="27"/>
        <v>7221.919999999998</v>
      </c>
    </row>
    <row r="145" spans="1:13" ht="12.75">
      <c r="A145" s="1"/>
      <c r="B145" s="1"/>
      <c r="C145" s="2"/>
      <c r="D145" s="2"/>
      <c r="E145" s="5"/>
      <c r="F145" s="5"/>
      <c r="G145" s="5"/>
      <c r="H145" s="5"/>
      <c r="I145" s="5"/>
      <c r="J145" s="5">
        <f t="shared" si="16"/>
        <v>0</v>
      </c>
      <c r="K145" s="5"/>
      <c r="L145" s="5"/>
      <c r="M145" s="5">
        <f>J145+K145-L145</f>
        <v>0</v>
      </c>
    </row>
    <row r="146" spans="1:13" ht="12.75">
      <c r="A146" s="1">
        <f>A140+1</f>
        <v>48</v>
      </c>
      <c r="B146" s="1" t="s">
        <v>14</v>
      </c>
      <c r="C146" s="2">
        <v>25</v>
      </c>
      <c r="D146" s="2" t="s">
        <v>121</v>
      </c>
      <c r="E146" s="5">
        <v>28641.6</v>
      </c>
      <c r="F146" s="5">
        <v>28641.6</v>
      </c>
      <c r="G146" s="5"/>
      <c r="H146" s="11">
        <v>21976.92</v>
      </c>
      <c r="I146" s="11">
        <v>21976.92</v>
      </c>
      <c r="J146" s="5">
        <f t="shared" si="16"/>
        <v>0</v>
      </c>
      <c r="K146" s="11"/>
      <c r="L146" s="11"/>
      <c r="M146" s="5">
        <f>J146+K146-L146</f>
        <v>0</v>
      </c>
    </row>
    <row r="147" spans="1:13" ht="12.75">
      <c r="A147" s="1"/>
      <c r="B147" s="1" t="s">
        <v>14</v>
      </c>
      <c r="C147" s="2">
        <v>25</v>
      </c>
      <c r="D147" s="2" t="s">
        <v>122</v>
      </c>
      <c r="E147" s="5">
        <v>48737.04</v>
      </c>
      <c r="F147" s="5">
        <v>48737.04</v>
      </c>
      <c r="G147" s="5"/>
      <c r="H147" s="5"/>
      <c r="I147" s="5"/>
      <c r="J147" s="5">
        <f t="shared" si="16"/>
        <v>0</v>
      </c>
      <c r="K147" s="5"/>
      <c r="L147" s="5"/>
      <c r="M147" s="5">
        <f>J147+K147-L147</f>
        <v>0</v>
      </c>
    </row>
    <row r="148" spans="1:13" ht="12.75">
      <c r="A148" s="1"/>
      <c r="B148" s="12" t="s">
        <v>130</v>
      </c>
      <c r="C148" s="13"/>
      <c r="D148" s="13"/>
      <c r="E148" s="14">
        <f aca="true" t="shared" si="28" ref="E148:M148">SUM(E146:E147)</f>
        <v>77378.64</v>
      </c>
      <c r="F148" s="14">
        <f t="shared" si="28"/>
        <v>77378.64</v>
      </c>
      <c r="G148" s="14">
        <f t="shared" si="28"/>
        <v>0</v>
      </c>
      <c r="H148" s="14">
        <f t="shared" si="28"/>
        <v>21976.92</v>
      </c>
      <c r="I148" s="14">
        <f t="shared" si="28"/>
        <v>21976.92</v>
      </c>
      <c r="J148" s="14">
        <f t="shared" si="28"/>
        <v>0</v>
      </c>
      <c r="K148" s="14">
        <f t="shared" si="28"/>
        <v>0</v>
      </c>
      <c r="L148" s="14">
        <f t="shared" si="28"/>
        <v>0</v>
      </c>
      <c r="M148" s="14">
        <f t="shared" si="28"/>
        <v>0</v>
      </c>
    </row>
    <row r="149" spans="1:13" ht="12.75">
      <c r="A149" s="1"/>
      <c r="B149" s="1"/>
      <c r="C149" s="2"/>
      <c r="D149" s="2"/>
      <c r="E149" s="5"/>
      <c r="F149" s="5"/>
      <c r="G149" s="5"/>
      <c r="H149" s="5"/>
      <c r="I149" s="5"/>
      <c r="J149" s="5">
        <f t="shared" si="16"/>
        <v>0</v>
      </c>
      <c r="K149" s="5"/>
      <c r="L149" s="5"/>
      <c r="M149" s="5">
        <f aca="true" t="shared" si="29" ref="M149:M154">J149+K149-L149</f>
        <v>0</v>
      </c>
    </row>
    <row r="150" spans="1:13" ht="12.75">
      <c r="A150" s="1">
        <f>A146+1</f>
        <v>49</v>
      </c>
      <c r="B150" s="1" t="s">
        <v>14</v>
      </c>
      <c r="C150" s="2" t="s">
        <v>15</v>
      </c>
      <c r="D150" s="2" t="s">
        <v>65</v>
      </c>
      <c r="E150" s="5">
        <v>4841.04</v>
      </c>
      <c r="F150" s="5">
        <v>3835</v>
      </c>
      <c r="G150" s="5">
        <v>5050.28</v>
      </c>
      <c r="H150" s="11">
        <v>1613.68</v>
      </c>
      <c r="I150" s="11">
        <v>4000</v>
      </c>
      <c r="J150" s="5">
        <f t="shared" si="16"/>
        <v>2663.96</v>
      </c>
      <c r="K150" s="11"/>
      <c r="L150" s="11"/>
      <c r="M150" s="5">
        <f t="shared" si="29"/>
        <v>2663.96</v>
      </c>
    </row>
    <row r="151" spans="1:13" ht="12.75">
      <c r="A151" s="1"/>
      <c r="B151" s="1" t="s">
        <v>14</v>
      </c>
      <c r="C151" s="2" t="s">
        <v>15</v>
      </c>
      <c r="D151" s="2" t="s">
        <v>79</v>
      </c>
      <c r="E151" s="5">
        <v>3089.76</v>
      </c>
      <c r="F151" s="5">
        <v>2000</v>
      </c>
      <c r="G151" s="5">
        <v>2451.96</v>
      </c>
      <c r="H151" s="11">
        <v>1029.92</v>
      </c>
      <c r="I151" s="11">
        <v>0</v>
      </c>
      <c r="J151" s="5">
        <f aca="true" t="shared" si="30" ref="J151:J212">G151+H151-I151</f>
        <v>3481.88</v>
      </c>
      <c r="K151" s="11"/>
      <c r="L151" s="11"/>
      <c r="M151" s="5">
        <f t="shared" si="29"/>
        <v>3481.88</v>
      </c>
    </row>
    <row r="152" spans="1:13" ht="12.75">
      <c r="A152" s="1"/>
      <c r="B152" s="1" t="s">
        <v>14</v>
      </c>
      <c r="C152" s="2" t="s">
        <v>15</v>
      </c>
      <c r="D152" s="2" t="s">
        <v>81</v>
      </c>
      <c r="E152" s="5">
        <v>11141.84</v>
      </c>
      <c r="F152" s="5">
        <v>-2839</v>
      </c>
      <c r="G152" s="5">
        <v>42886.15</v>
      </c>
      <c r="H152" s="11">
        <v>3672.56</v>
      </c>
      <c r="I152" s="5"/>
      <c r="J152" s="5">
        <f t="shared" si="30"/>
        <v>46558.71</v>
      </c>
      <c r="K152" s="11"/>
      <c r="L152" s="5"/>
      <c r="M152" s="5">
        <f t="shared" si="29"/>
        <v>46558.71</v>
      </c>
    </row>
    <row r="153" spans="1:13" ht="12.75">
      <c r="A153" s="1"/>
      <c r="B153" s="1" t="s">
        <v>14</v>
      </c>
      <c r="C153" s="2" t="s">
        <v>15</v>
      </c>
      <c r="D153" s="2" t="s">
        <v>83</v>
      </c>
      <c r="E153" s="5">
        <v>3322.8</v>
      </c>
      <c r="F153" s="5">
        <v>0</v>
      </c>
      <c r="G153" s="5">
        <v>4987.18</v>
      </c>
      <c r="H153" s="11">
        <v>664.56</v>
      </c>
      <c r="I153" s="11">
        <v>0</v>
      </c>
      <c r="J153" s="5">
        <f t="shared" si="30"/>
        <v>5651.74</v>
      </c>
      <c r="K153" s="11"/>
      <c r="L153" s="11"/>
      <c r="M153" s="5">
        <f t="shared" si="29"/>
        <v>5651.74</v>
      </c>
    </row>
    <row r="154" spans="1:13" ht="12.75">
      <c r="A154" s="1"/>
      <c r="B154" s="1" t="s">
        <v>14</v>
      </c>
      <c r="C154" s="2" t="s">
        <v>15</v>
      </c>
      <c r="D154" s="2" t="s">
        <v>101</v>
      </c>
      <c r="E154" s="5">
        <v>3710.85</v>
      </c>
      <c r="F154" s="5">
        <v>3800</v>
      </c>
      <c r="G154" s="5">
        <v>1657.25</v>
      </c>
      <c r="H154" s="11">
        <v>1686.75</v>
      </c>
      <c r="I154" s="11">
        <v>1900</v>
      </c>
      <c r="J154" s="5">
        <f t="shared" si="30"/>
        <v>1444</v>
      </c>
      <c r="K154" s="11"/>
      <c r="L154" s="11"/>
      <c r="M154" s="5">
        <f t="shared" si="29"/>
        <v>1444</v>
      </c>
    </row>
    <row r="155" spans="1:13" ht="12.75">
      <c r="A155" s="1"/>
      <c r="B155" s="12" t="s">
        <v>130</v>
      </c>
      <c r="C155" s="13"/>
      <c r="D155" s="13"/>
      <c r="E155" s="14">
        <f aca="true" t="shared" si="31" ref="E155:M155">SUM(E150:E154)</f>
        <v>26106.289999999997</v>
      </c>
      <c r="F155" s="14">
        <f t="shared" si="31"/>
        <v>6796</v>
      </c>
      <c r="G155" s="14">
        <f t="shared" si="31"/>
        <v>57032.82</v>
      </c>
      <c r="H155" s="14">
        <f t="shared" si="31"/>
        <v>8667.47</v>
      </c>
      <c r="I155" s="14">
        <f t="shared" si="31"/>
        <v>5900</v>
      </c>
      <c r="J155" s="14">
        <f t="shared" si="31"/>
        <v>59800.29</v>
      </c>
      <c r="K155" s="14">
        <f t="shared" si="31"/>
        <v>0</v>
      </c>
      <c r="L155" s="14">
        <f t="shared" si="31"/>
        <v>0</v>
      </c>
      <c r="M155" s="14">
        <f t="shared" si="31"/>
        <v>59800.29</v>
      </c>
    </row>
    <row r="156" spans="1:13" ht="12.75">
      <c r="A156" s="1"/>
      <c r="B156" s="1"/>
      <c r="C156" s="2"/>
      <c r="D156" s="2"/>
      <c r="E156" s="5"/>
      <c r="F156" s="5"/>
      <c r="G156" s="5"/>
      <c r="H156" s="5"/>
      <c r="I156" s="5"/>
      <c r="J156" s="5">
        <f t="shared" si="30"/>
        <v>0</v>
      </c>
      <c r="K156" s="5"/>
      <c r="L156" s="5"/>
      <c r="M156" s="5">
        <f>J156+K156-L156</f>
        <v>0</v>
      </c>
    </row>
    <row r="157" spans="1:13" ht="12.75">
      <c r="A157" s="1">
        <f>A150+1</f>
        <v>50</v>
      </c>
      <c r="B157" s="1" t="s">
        <v>14</v>
      </c>
      <c r="C157" s="2">
        <v>27</v>
      </c>
      <c r="D157" s="2" t="s">
        <v>93</v>
      </c>
      <c r="E157" s="5">
        <v>71697.6</v>
      </c>
      <c r="F157" s="5">
        <v>82999.2</v>
      </c>
      <c r="G157" s="5">
        <v>12597.6</v>
      </c>
      <c r="H157" s="11">
        <v>35848.8</v>
      </c>
      <c r="I157" s="11">
        <v>48446.1</v>
      </c>
      <c r="J157" s="5">
        <f t="shared" si="30"/>
        <v>0.3000000000029104</v>
      </c>
      <c r="K157" s="11"/>
      <c r="L157" s="11"/>
      <c r="M157" s="5">
        <f>J157+K157-L157</f>
        <v>0.3000000000029104</v>
      </c>
    </row>
    <row r="158" spans="1:13" ht="12.75">
      <c r="A158" s="1"/>
      <c r="B158" s="1" t="s">
        <v>14</v>
      </c>
      <c r="C158" s="2">
        <v>27</v>
      </c>
      <c r="D158" s="2" t="s">
        <v>99</v>
      </c>
      <c r="E158" s="5">
        <v>18000</v>
      </c>
      <c r="F158" s="5">
        <v>42000</v>
      </c>
      <c r="G158" s="5">
        <v>4000</v>
      </c>
      <c r="H158" s="5"/>
      <c r="I158" s="5"/>
      <c r="J158" s="5">
        <f t="shared" si="30"/>
        <v>4000</v>
      </c>
      <c r="K158" s="5"/>
      <c r="L158" s="5"/>
      <c r="M158" s="5">
        <f>J158+K158-L158</f>
        <v>4000</v>
      </c>
    </row>
    <row r="159" spans="1:13" ht="12.75">
      <c r="A159" s="1"/>
      <c r="B159" s="1" t="s">
        <v>14</v>
      </c>
      <c r="C159" s="2">
        <v>27</v>
      </c>
      <c r="D159" s="2" t="s">
        <v>117</v>
      </c>
      <c r="E159" s="5">
        <v>73389.6</v>
      </c>
      <c r="F159" s="5">
        <v>102760.8</v>
      </c>
      <c r="G159" s="5">
        <v>13439.4</v>
      </c>
      <c r="H159" s="11">
        <v>18347.4</v>
      </c>
      <c r="I159" s="11">
        <v>31789.4</v>
      </c>
      <c r="J159" s="5">
        <f t="shared" si="30"/>
        <v>-2.599999999998545</v>
      </c>
      <c r="K159" s="11"/>
      <c r="L159" s="11"/>
      <c r="M159" s="5">
        <f>J159+K159-L159</f>
        <v>-2.599999999998545</v>
      </c>
    </row>
    <row r="160" spans="1:13" ht="12.75">
      <c r="A160" s="1"/>
      <c r="B160" s="12" t="s">
        <v>130</v>
      </c>
      <c r="C160" s="13"/>
      <c r="D160" s="13"/>
      <c r="E160" s="14">
        <f aca="true" t="shared" si="32" ref="E160:M160">SUM(E157:E159)</f>
        <v>163087.2</v>
      </c>
      <c r="F160" s="14">
        <f t="shared" si="32"/>
        <v>227760</v>
      </c>
      <c r="G160" s="14">
        <f t="shared" si="32"/>
        <v>30037</v>
      </c>
      <c r="H160" s="14">
        <f t="shared" si="32"/>
        <v>54196.200000000004</v>
      </c>
      <c r="I160" s="14">
        <f t="shared" si="32"/>
        <v>80235.5</v>
      </c>
      <c r="J160" s="14">
        <f t="shared" si="32"/>
        <v>3997.7000000000044</v>
      </c>
      <c r="K160" s="14">
        <f t="shared" si="32"/>
        <v>0</v>
      </c>
      <c r="L160" s="14">
        <f t="shared" si="32"/>
        <v>0</v>
      </c>
      <c r="M160" s="14">
        <f t="shared" si="32"/>
        <v>3997.7000000000044</v>
      </c>
    </row>
    <row r="161" spans="1:13" ht="12.75">
      <c r="A161" s="1"/>
      <c r="B161" s="1"/>
      <c r="C161" s="2"/>
      <c r="D161" s="2"/>
      <c r="E161" s="5"/>
      <c r="F161" s="5"/>
      <c r="G161" s="5"/>
      <c r="H161" s="5"/>
      <c r="I161" s="5"/>
      <c r="J161" s="5">
        <f t="shared" si="30"/>
        <v>0</v>
      </c>
      <c r="K161" s="5"/>
      <c r="L161" s="5"/>
      <c r="M161" s="5">
        <f aca="true" t="shared" si="33" ref="M161:M166">J161+K161-L161</f>
        <v>0</v>
      </c>
    </row>
    <row r="162" spans="1:13" ht="12.75">
      <c r="A162" s="1">
        <f>A157+1</f>
        <v>51</v>
      </c>
      <c r="B162" s="1" t="s">
        <v>14</v>
      </c>
      <c r="C162" s="2">
        <v>1</v>
      </c>
      <c r="D162" s="2" t="s">
        <v>91</v>
      </c>
      <c r="E162" s="5">
        <v>11063.52</v>
      </c>
      <c r="F162" s="5">
        <v>11091.6</v>
      </c>
      <c r="G162" s="5">
        <v>893.6</v>
      </c>
      <c r="H162" s="11">
        <v>5680.46</v>
      </c>
      <c r="I162" s="11">
        <v>8064.56</v>
      </c>
      <c r="J162" s="5">
        <f t="shared" si="30"/>
        <v>-1490.5</v>
      </c>
      <c r="K162" s="11"/>
      <c r="L162" s="11"/>
      <c r="M162" s="5">
        <f t="shared" si="33"/>
        <v>-1490.5</v>
      </c>
    </row>
    <row r="163" spans="1:13" ht="12.75">
      <c r="A163" s="1"/>
      <c r="B163" s="1" t="s">
        <v>14</v>
      </c>
      <c r="C163" s="2">
        <v>1</v>
      </c>
      <c r="D163" s="2" t="s">
        <v>116</v>
      </c>
      <c r="E163" s="5">
        <v>5890.8</v>
      </c>
      <c r="F163" s="5">
        <v>4847.16</v>
      </c>
      <c r="G163" s="5">
        <v>2074.4</v>
      </c>
      <c r="H163" s="11">
        <v>3374.46</v>
      </c>
      <c r="I163" s="11">
        <v>3524.76</v>
      </c>
      <c r="J163" s="5">
        <f t="shared" si="30"/>
        <v>1924.1000000000004</v>
      </c>
      <c r="K163" s="11"/>
      <c r="L163" s="11"/>
      <c r="M163" s="5">
        <f t="shared" si="33"/>
        <v>1924.1000000000004</v>
      </c>
    </row>
    <row r="164" spans="1:13" ht="12.75">
      <c r="A164" s="1"/>
      <c r="B164" s="1" t="s">
        <v>14</v>
      </c>
      <c r="C164" s="2">
        <v>1</v>
      </c>
      <c r="D164" s="2" t="s">
        <v>116</v>
      </c>
      <c r="E164" s="5">
        <v>2175</v>
      </c>
      <c r="F164" s="5">
        <v>2900</v>
      </c>
      <c r="G164" s="5"/>
      <c r="H164" s="5"/>
      <c r="I164" s="5"/>
      <c r="J164" s="5">
        <f t="shared" si="30"/>
        <v>0</v>
      </c>
      <c r="K164" s="5"/>
      <c r="L164" s="5"/>
      <c r="M164" s="5">
        <f t="shared" si="33"/>
        <v>0</v>
      </c>
    </row>
    <row r="165" spans="1:13" ht="12.75">
      <c r="A165" s="1"/>
      <c r="B165" s="1" t="s">
        <v>14</v>
      </c>
      <c r="C165" s="2">
        <v>1</v>
      </c>
      <c r="D165" s="2" t="s">
        <v>125</v>
      </c>
      <c r="E165" s="5">
        <v>7250</v>
      </c>
      <c r="F165" s="5">
        <v>7568.64</v>
      </c>
      <c r="G165" s="5"/>
      <c r="H165" s="11">
        <v>11969.8</v>
      </c>
      <c r="I165" s="11">
        <v>13943.1</v>
      </c>
      <c r="J165" s="5">
        <f t="shared" si="30"/>
        <v>-1973.300000000001</v>
      </c>
      <c r="K165" s="11"/>
      <c r="L165" s="11"/>
      <c r="M165" s="5">
        <f t="shared" si="33"/>
        <v>-1973.300000000001</v>
      </c>
    </row>
    <row r="166" spans="1:13" ht="12.75">
      <c r="A166" s="1"/>
      <c r="B166" s="1" t="s">
        <v>14</v>
      </c>
      <c r="C166" s="2">
        <v>1</v>
      </c>
      <c r="D166" s="2" t="s">
        <v>128</v>
      </c>
      <c r="E166" s="5">
        <v>-17237.22</v>
      </c>
      <c r="F166" s="5">
        <v>0</v>
      </c>
      <c r="G166" s="5">
        <v>0</v>
      </c>
      <c r="H166" s="11">
        <v>2522.52</v>
      </c>
      <c r="I166" s="5"/>
      <c r="J166" s="5">
        <f t="shared" si="30"/>
        <v>2522.52</v>
      </c>
      <c r="K166" s="11"/>
      <c r="L166" s="5"/>
      <c r="M166" s="5">
        <f t="shared" si="33"/>
        <v>2522.52</v>
      </c>
    </row>
    <row r="167" spans="1:13" ht="12.75">
      <c r="A167" s="1"/>
      <c r="B167" s="12" t="s">
        <v>130</v>
      </c>
      <c r="C167" s="13"/>
      <c r="D167" s="13"/>
      <c r="E167" s="14">
        <f aca="true" t="shared" si="34" ref="E167:M167">SUM(E162:E166)</f>
        <v>9142.099999999999</v>
      </c>
      <c r="F167" s="14">
        <f t="shared" si="34"/>
        <v>26407.4</v>
      </c>
      <c r="G167" s="14">
        <f t="shared" si="34"/>
        <v>2968</v>
      </c>
      <c r="H167" s="14">
        <f t="shared" si="34"/>
        <v>23547.24</v>
      </c>
      <c r="I167" s="14">
        <f t="shared" si="34"/>
        <v>25532.42</v>
      </c>
      <c r="J167" s="14">
        <f t="shared" si="34"/>
        <v>982.8199999999993</v>
      </c>
      <c r="K167" s="14">
        <f t="shared" si="34"/>
        <v>0</v>
      </c>
      <c r="L167" s="14">
        <f t="shared" si="34"/>
        <v>0</v>
      </c>
      <c r="M167" s="14">
        <f t="shared" si="34"/>
        <v>982.8199999999993</v>
      </c>
    </row>
    <row r="168" spans="1:13" ht="12.75">
      <c r="A168" s="1"/>
      <c r="B168" s="1"/>
      <c r="C168" s="2"/>
      <c r="D168" s="2"/>
      <c r="E168" s="5"/>
      <c r="F168" s="5"/>
      <c r="G168" s="5"/>
      <c r="H168" s="5"/>
      <c r="I168" s="5"/>
      <c r="J168" s="5">
        <f t="shared" si="30"/>
        <v>0</v>
      </c>
      <c r="K168" s="5"/>
      <c r="L168" s="5"/>
      <c r="M168" s="5">
        <f>J168+K168-L168</f>
        <v>0</v>
      </c>
    </row>
    <row r="169" spans="1:13" ht="12.75">
      <c r="A169" s="1">
        <f>A162+1</f>
        <v>52</v>
      </c>
      <c r="B169" s="1" t="s">
        <v>14</v>
      </c>
      <c r="C169" s="2">
        <v>5</v>
      </c>
      <c r="D169" s="2" t="s">
        <v>66</v>
      </c>
      <c r="E169" s="5">
        <v>6795.36</v>
      </c>
      <c r="F169" s="5">
        <v>7272</v>
      </c>
      <c r="G169" s="5"/>
      <c r="H169" s="11">
        <v>4530.24</v>
      </c>
      <c r="I169" s="11">
        <v>3397.68</v>
      </c>
      <c r="J169" s="5">
        <f t="shared" si="30"/>
        <v>1132.56</v>
      </c>
      <c r="K169" s="11"/>
      <c r="L169" s="11"/>
      <c r="M169" s="5">
        <f>J169+K169-L169</f>
        <v>1132.56</v>
      </c>
    </row>
    <row r="170" spans="1:13" ht="12.75">
      <c r="A170" s="1"/>
      <c r="B170" s="1" t="s">
        <v>14</v>
      </c>
      <c r="C170" s="2">
        <v>5</v>
      </c>
      <c r="D170" s="2" t="s">
        <v>85</v>
      </c>
      <c r="E170" s="5">
        <v>9603.36</v>
      </c>
      <c r="F170" s="5">
        <v>9603.36</v>
      </c>
      <c r="G170" s="5"/>
      <c r="H170" s="11">
        <v>6402.24</v>
      </c>
      <c r="I170" s="11">
        <v>7670.4</v>
      </c>
      <c r="J170" s="5">
        <f t="shared" si="30"/>
        <v>-1268.1599999999999</v>
      </c>
      <c r="K170" s="11"/>
      <c r="L170" s="11"/>
      <c r="M170" s="5">
        <f>J170+K170-L170</f>
        <v>-1268.1599999999999</v>
      </c>
    </row>
    <row r="171" spans="1:13" ht="12.75">
      <c r="A171" s="1"/>
      <c r="B171" s="1" t="s">
        <v>14</v>
      </c>
      <c r="C171" s="2">
        <v>5</v>
      </c>
      <c r="D171" s="2" t="s">
        <v>144</v>
      </c>
      <c r="G171" s="5"/>
      <c r="H171" s="5">
        <v>1610.48</v>
      </c>
      <c r="I171" s="5">
        <v>1209</v>
      </c>
      <c r="J171" s="5">
        <f t="shared" si="30"/>
        <v>401.48</v>
      </c>
      <c r="K171" s="5"/>
      <c r="L171" s="5"/>
      <c r="M171" s="5">
        <f>J171+K171-L171</f>
        <v>401.48</v>
      </c>
    </row>
    <row r="172" spans="1:13" ht="12.75">
      <c r="A172" s="1"/>
      <c r="B172" s="12" t="s">
        <v>130</v>
      </c>
      <c r="C172" s="13"/>
      <c r="D172" s="13"/>
      <c r="E172" s="14">
        <f aca="true" t="shared" si="35" ref="E172:M172">SUM(E169:E171)</f>
        <v>16398.72</v>
      </c>
      <c r="F172" s="14">
        <f t="shared" si="35"/>
        <v>16875.36</v>
      </c>
      <c r="G172" s="14">
        <f t="shared" si="35"/>
        <v>0</v>
      </c>
      <c r="H172" s="14">
        <f t="shared" si="35"/>
        <v>12542.96</v>
      </c>
      <c r="I172" s="14">
        <f t="shared" si="35"/>
        <v>12277.08</v>
      </c>
      <c r="J172" s="14">
        <f t="shared" si="35"/>
        <v>265.8800000000001</v>
      </c>
      <c r="K172" s="14">
        <f t="shared" si="35"/>
        <v>0</v>
      </c>
      <c r="L172" s="14">
        <f t="shared" si="35"/>
        <v>0</v>
      </c>
      <c r="M172" s="14">
        <f t="shared" si="35"/>
        <v>265.8800000000001</v>
      </c>
    </row>
    <row r="173" spans="1:13" ht="12.75">
      <c r="A173" s="1"/>
      <c r="B173" s="1"/>
      <c r="C173" s="2"/>
      <c r="D173" s="2"/>
      <c r="E173" s="5"/>
      <c r="F173" s="5"/>
      <c r="G173" s="5"/>
      <c r="H173" s="5"/>
      <c r="I173" s="5"/>
      <c r="J173" s="5">
        <f t="shared" si="30"/>
        <v>0</v>
      </c>
      <c r="K173" s="5"/>
      <c r="L173" s="5"/>
      <c r="M173" s="5">
        <f>J173+K173-L173</f>
        <v>0</v>
      </c>
    </row>
    <row r="174" spans="1:13" ht="12.75">
      <c r="A174" s="1">
        <f>A169+1</f>
        <v>53</v>
      </c>
      <c r="B174" s="1" t="s">
        <v>16</v>
      </c>
      <c r="C174" s="2">
        <v>16</v>
      </c>
      <c r="D174" s="2" t="s">
        <v>50</v>
      </c>
      <c r="E174" s="5">
        <v>12256.46</v>
      </c>
      <c r="F174" s="5">
        <v>0</v>
      </c>
      <c r="G174" s="5"/>
      <c r="H174" s="11">
        <v>14399.26</v>
      </c>
      <c r="I174" s="5"/>
      <c r="J174" s="5">
        <f t="shared" si="30"/>
        <v>14399.26</v>
      </c>
      <c r="K174" s="11">
        <v>14398.32</v>
      </c>
      <c r="L174" s="5">
        <v>19198.4</v>
      </c>
      <c r="M174" s="5">
        <f>J174+K174-L174</f>
        <v>9599.18</v>
      </c>
    </row>
    <row r="175" spans="1:13" ht="12.75">
      <c r="A175" s="1"/>
      <c r="B175" s="1" t="s">
        <v>16</v>
      </c>
      <c r="C175" s="2">
        <v>16</v>
      </c>
      <c r="D175" s="2" t="s">
        <v>169</v>
      </c>
      <c r="E175" s="5">
        <v>27725.11</v>
      </c>
      <c r="F175" s="5">
        <v>28855.55</v>
      </c>
      <c r="G175" s="5">
        <v>686.86</v>
      </c>
      <c r="H175" s="11">
        <v>29035.44</v>
      </c>
      <c r="I175" s="11">
        <v>20920.88</v>
      </c>
      <c r="J175" s="5">
        <f t="shared" si="30"/>
        <v>8801.419999999998</v>
      </c>
      <c r="K175" s="11">
        <v>31069.57</v>
      </c>
      <c r="L175" s="11">
        <v>38327.98</v>
      </c>
      <c r="M175" s="5">
        <f>J175+K175-L175</f>
        <v>1543.0099999999948</v>
      </c>
    </row>
    <row r="176" spans="1:13" ht="12.75">
      <c r="A176" s="1"/>
      <c r="B176" s="1" t="s">
        <v>16</v>
      </c>
      <c r="C176" s="2">
        <v>16</v>
      </c>
      <c r="D176" s="2" t="s">
        <v>121</v>
      </c>
      <c r="E176" s="5">
        <v>43229.19</v>
      </c>
      <c r="F176" s="5">
        <v>43229.19</v>
      </c>
      <c r="G176" s="5"/>
      <c r="H176" s="11">
        <v>50783.64</v>
      </c>
      <c r="I176" s="11">
        <v>50783.64</v>
      </c>
      <c r="J176" s="5">
        <f>G176+H177-I177</f>
        <v>0</v>
      </c>
      <c r="K176" s="11"/>
      <c r="L176" s="11"/>
      <c r="M176" s="5"/>
    </row>
    <row r="177" spans="1:13" ht="12.75">
      <c r="A177" s="1"/>
      <c r="B177" s="1" t="s">
        <v>16</v>
      </c>
      <c r="C177" s="2">
        <v>16</v>
      </c>
      <c r="D177" s="2" t="s">
        <v>142</v>
      </c>
      <c r="E177" s="5"/>
      <c r="F177" s="5"/>
      <c r="G177" s="5"/>
      <c r="H177" s="11">
        <v>72760.56</v>
      </c>
      <c r="I177" s="11">
        <v>72760.56</v>
      </c>
      <c r="J177" s="5"/>
      <c r="K177" s="11">
        <v>54340.6</v>
      </c>
      <c r="L177" s="11">
        <v>50783.64</v>
      </c>
      <c r="M177" s="5">
        <f>J177+K177-L177</f>
        <v>3556.959999999999</v>
      </c>
    </row>
    <row r="178" spans="1:13" ht="12.75">
      <c r="A178" s="1"/>
      <c r="B178" s="12" t="s">
        <v>130</v>
      </c>
      <c r="C178" s="13"/>
      <c r="D178" s="13"/>
      <c r="E178" s="14">
        <f>SUM(E174:E176)</f>
        <v>83210.76000000001</v>
      </c>
      <c r="F178" s="14">
        <f>SUM(F174:F176)</f>
        <v>72084.74</v>
      </c>
      <c r="G178" s="14">
        <f>SUM(G174:G176)</f>
        <v>686.86</v>
      </c>
      <c r="H178" s="14">
        <f>SUM(H174:H177)</f>
        <v>166978.9</v>
      </c>
      <c r="I178" s="14">
        <f>SUM(I174:I177)</f>
        <v>144465.08000000002</v>
      </c>
      <c r="J178" s="14">
        <f>SUM(J174:J176)</f>
        <v>23200.68</v>
      </c>
      <c r="K178" s="14">
        <f>SUM(K174:K177)</f>
        <v>99808.48999999999</v>
      </c>
      <c r="L178" s="14">
        <f>SUM(L174:L177)</f>
        <v>108310.02</v>
      </c>
      <c r="M178" s="14">
        <f>SUM(M174:M177)</f>
        <v>14699.149999999994</v>
      </c>
    </row>
    <row r="179" spans="1:13" ht="13.5" customHeight="1">
      <c r="A179" s="1"/>
      <c r="B179" s="1"/>
      <c r="C179" s="2"/>
      <c r="D179" s="2"/>
      <c r="E179" s="5"/>
      <c r="F179" s="5"/>
      <c r="G179" s="5"/>
      <c r="H179" s="5"/>
      <c r="I179" s="5"/>
      <c r="J179" s="5">
        <f t="shared" si="30"/>
        <v>0</v>
      </c>
      <c r="K179" s="5"/>
      <c r="L179" s="5"/>
      <c r="M179" s="5">
        <f>J179+K179-L179</f>
        <v>0</v>
      </c>
    </row>
    <row r="180" spans="1:13" ht="12.75">
      <c r="A180" s="1">
        <f>A174+1</f>
        <v>54</v>
      </c>
      <c r="B180" s="1" t="s">
        <v>16</v>
      </c>
      <c r="C180" s="2">
        <v>18</v>
      </c>
      <c r="D180" s="2"/>
      <c r="E180" s="5"/>
      <c r="F180" s="5"/>
      <c r="G180" s="5"/>
      <c r="H180" s="5"/>
      <c r="I180" s="5"/>
      <c r="J180" s="5">
        <f t="shared" si="30"/>
        <v>0</v>
      </c>
      <c r="K180" s="5"/>
      <c r="L180" s="5"/>
      <c r="M180" s="5">
        <f>J180+K180-L180</f>
        <v>0</v>
      </c>
    </row>
    <row r="181" spans="1:13" ht="12.75">
      <c r="A181" s="1">
        <f>A180+1</f>
        <v>55</v>
      </c>
      <c r="B181" s="1" t="s">
        <v>16</v>
      </c>
      <c r="C181" s="2" t="s">
        <v>17</v>
      </c>
      <c r="D181" s="2" t="s">
        <v>90</v>
      </c>
      <c r="E181" s="5">
        <v>21870.6</v>
      </c>
      <c r="F181" s="5">
        <v>21870.76</v>
      </c>
      <c r="G181" s="5"/>
      <c r="H181" s="5">
        <v>7106.4</v>
      </c>
      <c r="I181" s="5">
        <v>7106.24</v>
      </c>
      <c r="J181" s="5">
        <f t="shared" si="30"/>
        <v>0.15999999999985448</v>
      </c>
      <c r="K181" s="5">
        <v>7106.4</v>
      </c>
      <c r="L181" s="5">
        <v>7107.3</v>
      </c>
      <c r="M181" s="5">
        <f>J181+K181-L181</f>
        <v>-0.7400000000006912</v>
      </c>
    </row>
    <row r="182" spans="1:13" ht="12.75">
      <c r="A182" s="1">
        <f>A181+1</f>
        <v>56</v>
      </c>
      <c r="B182" s="1" t="s">
        <v>16</v>
      </c>
      <c r="C182" s="2">
        <v>1</v>
      </c>
      <c r="D182" s="2"/>
      <c r="E182" s="5"/>
      <c r="F182" s="5"/>
      <c r="G182" s="5"/>
      <c r="H182" s="5"/>
      <c r="I182" s="5"/>
      <c r="J182" s="5">
        <f t="shared" si="30"/>
        <v>0</v>
      </c>
      <c r="K182" s="5"/>
      <c r="L182" s="5"/>
      <c r="M182" s="5">
        <f>J182+K182-L182</f>
        <v>0</v>
      </c>
    </row>
    <row r="183" spans="1:13" ht="12.75">
      <c r="A183" s="1"/>
      <c r="B183" s="1"/>
      <c r="C183" s="2"/>
      <c r="D183" s="2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1">
        <f>A182+1</f>
        <v>57</v>
      </c>
      <c r="B184" s="1" t="s">
        <v>16</v>
      </c>
      <c r="C184" s="2">
        <v>4</v>
      </c>
      <c r="D184" s="2" t="s">
        <v>107</v>
      </c>
      <c r="E184" s="5"/>
      <c r="F184" s="5"/>
      <c r="G184" s="5"/>
      <c r="H184" s="5">
        <v>4987.68</v>
      </c>
      <c r="I184" s="5">
        <v>4948.35</v>
      </c>
      <c r="J184" s="5">
        <f t="shared" si="30"/>
        <v>39.32999999999993</v>
      </c>
      <c r="K184" s="5"/>
      <c r="L184" s="5"/>
      <c r="M184" s="5">
        <f>J184+K184-L184</f>
        <v>39.32999999999993</v>
      </c>
    </row>
    <row r="185" spans="1:13" ht="12.75">
      <c r="A185" s="1"/>
      <c r="B185" s="1" t="s">
        <v>16</v>
      </c>
      <c r="C185" s="2">
        <v>4</v>
      </c>
      <c r="D185" s="2" t="s">
        <v>145</v>
      </c>
      <c r="E185" s="5"/>
      <c r="F185" s="5"/>
      <c r="G185" s="5"/>
      <c r="H185" s="5">
        <v>11464</v>
      </c>
      <c r="I185" s="5">
        <v>11464</v>
      </c>
      <c r="J185" s="5">
        <f t="shared" si="30"/>
        <v>0</v>
      </c>
      <c r="K185" s="5"/>
      <c r="L185" s="5"/>
      <c r="M185" s="5">
        <f>J185+K185-L185</f>
        <v>0</v>
      </c>
    </row>
    <row r="186" spans="1:13" ht="12.75">
      <c r="A186" s="1"/>
      <c r="B186" s="12" t="s">
        <v>130</v>
      </c>
      <c r="C186" s="2"/>
      <c r="D186" s="2"/>
      <c r="E186" s="5"/>
      <c r="F186" s="5"/>
      <c r="G186" s="5"/>
      <c r="H186" s="14">
        <f aca="true" t="shared" si="36" ref="H186:M186">SUM(H184:H185)</f>
        <v>16451.68</v>
      </c>
      <c r="I186" s="14">
        <f t="shared" si="36"/>
        <v>16412.35</v>
      </c>
      <c r="J186" s="14">
        <f t="shared" si="36"/>
        <v>39.32999999999993</v>
      </c>
      <c r="K186" s="14">
        <f t="shared" si="36"/>
        <v>0</v>
      </c>
      <c r="L186" s="14">
        <f t="shared" si="36"/>
        <v>0</v>
      </c>
      <c r="M186" s="14">
        <f t="shared" si="36"/>
        <v>39.32999999999993</v>
      </c>
    </row>
    <row r="187" spans="1:13" ht="12.75">
      <c r="A187" s="1"/>
      <c r="B187" s="1"/>
      <c r="C187" s="2"/>
      <c r="D187" s="2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1">
        <f>A184+1</f>
        <v>58</v>
      </c>
      <c r="B188" s="1" t="s">
        <v>16</v>
      </c>
      <c r="C188" s="2">
        <v>6</v>
      </c>
      <c r="D188" s="2" t="s">
        <v>135</v>
      </c>
      <c r="E188" s="5"/>
      <c r="F188" s="5"/>
      <c r="G188" s="5">
        <v>1348.36</v>
      </c>
      <c r="H188" s="5">
        <v>5232.24</v>
      </c>
      <c r="I188" s="5">
        <v>5216</v>
      </c>
      <c r="J188" s="5">
        <f t="shared" si="30"/>
        <v>1364.5999999999995</v>
      </c>
      <c r="K188" s="5">
        <v>5232.24</v>
      </c>
      <c r="L188" s="5">
        <v>6160.82</v>
      </c>
      <c r="M188" s="5">
        <f>J188+K188-L188</f>
        <v>436.0199999999995</v>
      </c>
    </row>
    <row r="189" spans="1:13" ht="12.75">
      <c r="A189" s="1"/>
      <c r="B189" s="1"/>
      <c r="C189" s="2"/>
      <c r="D189" s="2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1">
        <f>A188+1</f>
        <v>59</v>
      </c>
      <c r="B190" s="1" t="s">
        <v>16</v>
      </c>
      <c r="C190" s="2">
        <v>8</v>
      </c>
      <c r="D190" s="2" t="s">
        <v>55</v>
      </c>
      <c r="E190" s="5">
        <v>1814.95</v>
      </c>
      <c r="F190" s="5"/>
      <c r="G190" s="5">
        <v>8853.67</v>
      </c>
      <c r="H190" s="5">
        <v>879.84</v>
      </c>
      <c r="I190" s="5">
        <v>0</v>
      </c>
      <c r="J190" s="5">
        <f t="shared" si="30"/>
        <v>9733.51</v>
      </c>
      <c r="K190" s="5"/>
      <c r="L190" s="5"/>
      <c r="M190" s="5">
        <f aca="true" t="shared" si="37" ref="M190:M212">J190+K190-L190</f>
        <v>9733.51</v>
      </c>
    </row>
    <row r="191" spans="1:13" ht="12.75">
      <c r="A191" s="1"/>
      <c r="B191" s="1" t="s">
        <v>16</v>
      </c>
      <c r="C191" s="2">
        <v>8</v>
      </c>
      <c r="D191" s="2" t="s">
        <v>69</v>
      </c>
      <c r="E191" s="5">
        <v>10652.88</v>
      </c>
      <c r="F191" s="5">
        <v>8432</v>
      </c>
      <c r="G191" s="5">
        <v>2220.88</v>
      </c>
      <c r="H191" s="11">
        <v>4381.92</v>
      </c>
      <c r="I191" s="11">
        <v>6529.06</v>
      </c>
      <c r="J191" s="5">
        <f t="shared" si="30"/>
        <v>73.73999999999978</v>
      </c>
      <c r="K191" s="11"/>
      <c r="L191" s="11"/>
      <c r="M191" s="5">
        <f t="shared" si="37"/>
        <v>73.73999999999978</v>
      </c>
    </row>
    <row r="192" spans="1:13" ht="12.75">
      <c r="A192" s="1"/>
      <c r="B192" s="1" t="s">
        <v>16</v>
      </c>
      <c r="C192" s="2">
        <v>8</v>
      </c>
      <c r="D192" s="2" t="s">
        <v>107</v>
      </c>
      <c r="E192" s="5">
        <v>12125.5</v>
      </c>
      <c r="F192" s="5">
        <v>11574.35</v>
      </c>
      <c r="G192" s="5"/>
      <c r="H192" s="5"/>
      <c r="I192" s="5"/>
      <c r="J192" s="5">
        <f t="shared" si="30"/>
        <v>0</v>
      </c>
      <c r="K192" s="5"/>
      <c r="L192" s="5"/>
      <c r="M192" s="5">
        <f t="shared" si="37"/>
        <v>0</v>
      </c>
    </row>
    <row r="193" spans="1:13" ht="12.75">
      <c r="A193" s="1"/>
      <c r="B193" s="1" t="s">
        <v>16</v>
      </c>
      <c r="C193" s="2">
        <v>8</v>
      </c>
      <c r="D193" s="2" t="s">
        <v>140</v>
      </c>
      <c r="E193" s="5">
        <v>20304.82</v>
      </c>
      <c r="F193" s="5">
        <v>9527.7</v>
      </c>
      <c r="G193" s="5">
        <v>11297.12</v>
      </c>
      <c r="H193" s="11">
        <v>11547.06</v>
      </c>
      <c r="I193" s="11">
        <v>22324.18</v>
      </c>
      <c r="J193" s="5">
        <f t="shared" si="30"/>
        <v>520</v>
      </c>
      <c r="K193" s="11"/>
      <c r="L193" s="11"/>
      <c r="M193" s="5">
        <f t="shared" si="37"/>
        <v>520</v>
      </c>
    </row>
    <row r="194" spans="1:13" ht="12.75">
      <c r="A194" s="1"/>
      <c r="B194" s="12" t="s">
        <v>130</v>
      </c>
      <c r="C194" s="13"/>
      <c r="D194" s="13"/>
      <c r="E194" s="14">
        <f>SUM(E190:E193)</f>
        <v>44898.15</v>
      </c>
      <c r="F194" s="14">
        <f>SUM(F190:F193)</f>
        <v>29534.05</v>
      </c>
      <c r="G194" s="14">
        <f>SUM(G190:G193)</f>
        <v>22371.67</v>
      </c>
      <c r="H194" s="14">
        <f>SUM(H190:H193)</f>
        <v>16808.82</v>
      </c>
      <c r="I194" s="14">
        <f>SUM(I190:I193)</f>
        <v>28853.24</v>
      </c>
      <c r="J194" s="5">
        <f t="shared" si="30"/>
        <v>10327.249999999996</v>
      </c>
      <c r="K194" s="14">
        <f>SUM(K190:K193)</f>
        <v>0</v>
      </c>
      <c r="L194" s="14">
        <f>SUM(L190:L193)</f>
        <v>0</v>
      </c>
      <c r="M194" s="5">
        <f t="shared" si="37"/>
        <v>10327.249999999996</v>
      </c>
    </row>
    <row r="195" spans="1:13" ht="12.75">
      <c r="A195" s="1"/>
      <c r="B195" s="1"/>
      <c r="C195" s="2"/>
      <c r="D195" s="2"/>
      <c r="E195" s="5"/>
      <c r="F195" s="5"/>
      <c r="G195" s="5"/>
      <c r="H195" s="5"/>
      <c r="I195" s="5"/>
      <c r="J195" s="5">
        <f t="shared" si="30"/>
        <v>0</v>
      </c>
      <c r="K195" s="5"/>
      <c r="L195" s="5"/>
      <c r="M195" s="5">
        <f t="shared" si="37"/>
        <v>0</v>
      </c>
    </row>
    <row r="196" spans="1:13" ht="12.75">
      <c r="A196" s="1">
        <f>A190+1</f>
        <v>60</v>
      </c>
      <c r="B196" s="1" t="s">
        <v>16</v>
      </c>
      <c r="C196" s="2">
        <v>9</v>
      </c>
      <c r="D196" s="2" t="s">
        <v>87</v>
      </c>
      <c r="E196" s="5">
        <v>4956</v>
      </c>
      <c r="F196" s="5">
        <v>0</v>
      </c>
      <c r="G196" s="5">
        <v>13780</v>
      </c>
      <c r="H196" s="5"/>
      <c r="I196" s="5"/>
      <c r="J196" s="5">
        <f t="shared" si="30"/>
        <v>13780</v>
      </c>
      <c r="K196" s="5"/>
      <c r="L196" s="5"/>
      <c r="M196" s="5">
        <f t="shared" si="37"/>
        <v>13780</v>
      </c>
    </row>
    <row r="197" spans="1:13" ht="12.75">
      <c r="A197" s="1">
        <f>A196+1</f>
        <v>61</v>
      </c>
      <c r="B197" s="1" t="s">
        <v>16</v>
      </c>
      <c r="C197" s="2">
        <v>11</v>
      </c>
      <c r="D197" s="2"/>
      <c r="E197" s="5"/>
      <c r="F197" s="5"/>
      <c r="G197" s="5"/>
      <c r="H197" s="5"/>
      <c r="I197" s="5"/>
      <c r="J197" s="5">
        <f t="shared" si="30"/>
        <v>0</v>
      </c>
      <c r="K197" s="5"/>
      <c r="L197" s="5"/>
      <c r="M197" s="5">
        <f t="shared" si="37"/>
        <v>0</v>
      </c>
    </row>
    <row r="198" spans="1:13" ht="12.75">
      <c r="A198" s="1">
        <f>A197+1</f>
        <v>62</v>
      </c>
      <c r="B198" s="1" t="s">
        <v>18</v>
      </c>
      <c r="C198" s="2">
        <v>57</v>
      </c>
      <c r="D198" s="2"/>
      <c r="E198" s="5"/>
      <c r="F198" s="5"/>
      <c r="G198" s="5"/>
      <c r="H198" s="5"/>
      <c r="I198" s="5"/>
      <c r="J198" s="5">
        <f t="shared" si="30"/>
        <v>0</v>
      </c>
      <c r="K198" s="5"/>
      <c r="L198" s="5"/>
      <c r="M198" s="5">
        <f t="shared" si="37"/>
        <v>0</v>
      </c>
    </row>
    <row r="199" spans="1:13" ht="12.75">
      <c r="A199" s="1">
        <f>A198+1</f>
        <v>63</v>
      </c>
      <c r="B199" s="1" t="s">
        <v>19</v>
      </c>
      <c r="C199" s="2">
        <v>6</v>
      </c>
      <c r="D199" s="2"/>
      <c r="E199" s="5"/>
      <c r="F199" s="5"/>
      <c r="G199" s="5"/>
      <c r="H199" s="5"/>
      <c r="I199" s="5"/>
      <c r="J199" s="5">
        <f t="shared" si="30"/>
        <v>0</v>
      </c>
      <c r="K199" s="5"/>
      <c r="L199" s="5"/>
      <c r="M199" s="5">
        <f t="shared" si="37"/>
        <v>0</v>
      </c>
    </row>
    <row r="200" spans="1:13" ht="12.75">
      <c r="A200" s="1">
        <f>A199+1</f>
        <v>64</v>
      </c>
      <c r="B200" s="1" t="s">
        <v>20</v>
      </c>
      <c r="C200" s="2" t="s">
        <v>9</v>
      </c>
      <c r="D200" s="2"/>
      <c r="E200" s="5"/>
      <c r="F200" s="5"/>
      <c r="G200" s="5"/>
      <c r="H200" s="5"/>
      <c r="I200" s="5"/>
      <c r="J200" s="5">
        <f t="shared" si="30"/>
        <v>0</v>
      </c>
      <c r="K200" s="5"/>
      <c r="L200" s="5"/>
      <c r="M200" s="5">
        <f t="shared" si="37"/>
        <v>0</v>
      </c>
    </row>
    <row r="201" spans="1:13" ht="12.75">
      <c r="A201" s="1">
        <f>A200+1</f>
        <v>65</v>
      </c>
      <c r="B201" s="1" t="s">
        <v>20</v>
      </c>
      <c r="C201" s="2">
        <v>8</v>
      </c>
      <c r="D201" s="2"/>
      <c r="E201" s="5"/>
      <c r="F201" s="5"/>
      <c r="G201" s="5"/>
      <c r="H201" s="5"/>
      <c r="I201" s="5"/>
      <c r="J201" s="5">
        <f t="shared" si="30"/>
        <v>0</v>
      </c>
      <c r="K201" s="5"/>
      <c r="L201" s="5"/>
      <c r="M201" s="5">
        <f t="shared" si="37"/>
        <v>0</v>
      </c>
    </row>
    <row r="202" spans="1:13" ht="12.75">
      <c r="A202" s="1">
        <f aca="true" t="shared" si="38" ref="A202:A212">A201+1</f>
        <v>66</v>
      </c>
      <c r="B202" s="1" t="s">
        <v>21</v>
      </c>
      <c r="C202" s="2">
        <v>3</v>
      </c>
      <c r="D202" s="2"/>
      <c r="E202" s="5"/>
      <c r="F202" s="5"/>
      <c r="G202" s="5"/>
      <c r="H202" s="5"/>
      <c r="I202" s="5"/>
      <c r="J202" s="5">
        <f t="shared" si="30"/>
        <v>0</v>
      </c>
      <c r="K202" s="5"/>
      <c r="L202" s="5"/>
      <c r="M202" s="5">
        <f t="shared" si="37"/>
        <v>0</v>
      </c>
    </row>
    <row r="203" spans="1:13" ht="12.75">
      <c r="A203" s="1">
        <f t="shared" si="38"/>
        <v>67</v>
      </c>
      <c r="B203" s="1" t="s">
        <v>21</v>
      </c>
      <c r="C203" s="2">
        <v>8</v>
      </c>
      <c r="D203" s="2" t="s">
        <v>106</v>
      </c>
      <c r="E203" s="5">
        <v>25512.84</v>
      </c>
      <c r="F203" s="5">
        <v>44127.72</v>
      </c>
      <c r="G203" s="5"/>
      <c r="H203" s="11">
        <v>23114.52</v>
      </c>
      <c r="I203" s="11">
        <v>25215.84</v>
      </c>
      <c r="J203" s="5">
        <f t="shared" si="30"/>
        <v>-2101.3199999999997</v>
      </c>
      <c r="K203" s="11"/>
      <c r="L203" s="11"/>
      <c r="M203" s="5">
        <f t="shared" si="37"/>
        <v>-2101.3199999999997</v>
      </c>
    </row>
    <row r="204" spans="1:13" ht="12.75">
      <c r="A204" s="1">
        <f t="shared" si="38"/>
        <v>68</v>
      </c>
      <c r="B204" s="1" t="s">
        <v>21</v>
      </c>
      <c r="C204" s="2">
        <v>14</v>
      </c>
      <c r="D204" s="2" t="s">
        <v>77</v>
      </c>
      <c r="E204" s="5">
        <v>7399.75</v>
      </c>
      <c r="F204" s="5">
        <v>9840</v>
      </c>
      <c r="G204" s="5">
        <v>2543.99</v>
      </c>
      <c r="H204" s="11">
        <v>7858.2</v>
      </c>
      <c r="I204" s="11">
        <v>9747.34</v>
      </c>
      <c r="J204" s="5">
        <f t="shared" si="30"/>
        <v>654.8499999999985</v>
      </c>
      <c r="K204" s="11">
        <v>0</v>
      </c>
      <c r="L204" s="11">
        <v>1309.7</v>
      </c>
      <c r="M204" s="5">
        <f t="shared" si="37"/>
        <v>-654.8500000000015</v>
      </c>
    </row>
    <row r="205" spans="1:13" ht="12.75">
      <c r="A205" s="1">
        <f t="shared" si="38"/>
        <v>69</v>
      </c>
      <c r="B205" s="1" t="s">
        <v>21</v>
      </c>
      <c r="C205" s="2">
        <v>16</v>
      </c>
      <c r="D205" s="2"/>
      <c r="E205" s="5"/>
      <c r="F205" s="5"/>
      <c r="G205" s="5"/>
      <c r="H205" s="5"/>
      <c r="I205" s="5"/>
      <c r="J205" s="5">
        <f t="shared" si="30"/>
        <v>0</v>
      </c>
      <c r="K205" s="5"/>
      <c r="L205" s="5"/>
      <c r="M205" s="5">
        <f t="shared" si="37"/>
        <v>0</v>
      </c>
    </row>
    <row r="206" spans="1:13" ht="12.75">
      <c r="A206" s="1">
        <f t="shared" si="38"/>
        <v>70</v>
      </c>
      <c r="B206" s="1" t="s">
        <v>21</v>
      </c>
      <c r="C206" s="2">
        <v>21</v>
      </c>
      <c r="D206" s="2" t="s">
        <v>136</v>
      </c>
      <c r="E206" s="5">
        <v>10296</v>
      </c>
      <c r="F206" s="5">
        <v>5000</v>
      </c>
      <c r="G206" s="5">
        <v>5296</v>
      </c>
      <c r="H206" s="11">
        <v>10296</v>
      </c>
      <c r="I206" s="11">
        <v>5300</v>
      </c>
      <c r="J206" s="5">
        <f t="shared" si="30"/>
        <v>10292</v>
      </c>
      <c r="K206" s="11">
        <v>10296</v>
      </c>
      <c r="L206" s="11">
        <v>5500</v>
      </c>
      <c r="M206" s="5">
        <f t="shared" si="37"/>
        <v>15088</v>
      </c>
    </row>
    <row r="207" spans="1:13" ht="12.75">
      <c r="A207" s="1">
        <f t="shared" si="38"/>
        <v>71</v>
      </c>
      <c r="B207" s="1" t="s">
        <v>21</v>
      </c>
      <c r="C207" s="2">
        <v>22</v>
      </c>
      <c r="D207" s="2" t="s">
        <v>80</v>
      </c>
      <c r="E207" s="5">
        <v>13263.12</v>
      </c>
      <c r="F207" s="5">
        <v>15473.64</v>
      </c>
      <c r="G207" s="5"/>
      <c r="H207" s="11">
        <v>12157.86</v>
      </c>
      <c r="I207" s="11">
        <v>9947.25</v>
      </c>
      <c r="J207" s="5">
        <f t="shared" si="30"/>
        <v>2210.6100000000006</v>
      </c>
      <c r="K207" s="11"/>
      <c r="L207" s="11">
        <v>1105.35</v>
      </c>
      <c r="M207" s="5">
        <f t="shared" si="37"/>
        <v>1105.2600000000007</v>
      </c>
    </row>
    <row r="208" spans="1:13" ht="12.75">
      <c r="A208" s="1">
        <f t="shared" si="38"/>
        <v>72</v>
      </c>
      <c r="B208" s="1" t="s">
        <v>21</v>
      </c>
      <c r="C208" s="2">
        <v>23</v>
      </c>
      <c r="D208" s="2"/>
      <c r="E208" s="5"/>
      <c r="F208" s="5"/>
      <c r="G208" s="5"/>
      <c r="H208" s="5"/>
      <c r="I208" s="5"/>
      <c r="J208" s="5">
        <f t="shared" si="30"/>
        <v>0</v>
      </c>
      <c r="K208" s="5"/>
      <c r="L208" s="5"/>
      <c r="M208" s="5">
        <f t="shared" si="37"/>
        <v>0</v>
      </c>
    </row>
    <row r="209" spans="1:13" ht="12.75">
      <c r="A209" s="1">
        <f t="shared" si="38"/>
        <v>73</v>
      </c>
      <c r="B209" s="1" t="s">
        <v>21</v>
      </c>
      <c r="C209" s="2">
        <v>24</v>
      </c>
      <c r="D209" s="2"/>
      <c r="E209" s="5"/>
      <c r="F209" s="5"/>
      <c r="G209" s="5"/>
      <c r="H209" s="5"/>
      <c r="I209" s="5"/>
      <c r="J209" s="5">
        <f t="shared" si="30"/>
        <v>0</v>
      </c>
      <c r="K209" s="5"/>
      <c r="L209" s="5"/>
      <c r="M209" s="5">
        <f t="shared" si="37"/>
        <v>0</v>
      </c>
    </row>
    <row r="210" spans="1:13" ht="12.75">
      <c r="A210" s="1">
        <f t="shared" si="38"/>
        <v>74</v>
      </c>
      <c r="B210" s="1" t="s">
        <v>21</v>
      </c>
      <c r="C210" s="2">
        <v>26</v>
      </c>
      <c r="D210" s="2"/>
      <c r="E210" s="5"/>
      <c r="F210" s="5"/>
      <c r="G210" s="5"/>
      <c r="H210" s="5"/>
      <c r="I210" s="5"/>
      <c r="J210" s="5">
        <f t="shared" si="30"/>
        <v>0</v>
      </c>
      <c r="K210" s="5"/>
      <c r="L210" s="5"/>
      <c r="M210" s="5">
        <f t="shared" si="37"/>
        <v>0</v>
      </c>
    </row>
    <row r="211" spans="1:13" ht="12.75">
      <c r="A211" s="1">
        <f t="shared" si="38"/>
        <v>75</v>
      </c>
      <c r="B211" s="1" t="s">
        <v>21</v>
      </c>
      <c r="C211" s="2">
        <v>27</v>
      </c>
      <c r="D211" s="2"/>
      <c r="E211" s="5"/>
      <c r="F211" s="5"/>
      <c r="G211" s="5"/>
      <c r="H211" s="5"/>
      <c r="I211" s="5"/>
      <c r="J211" s="5">
        <f t="shared" si="30"/>
        <v>0</v>
      </c>
      <c r="K211" s="5"/>
      <c r="L211" s="5"/>
      <c r="M211" s="5">
        <f t="shared" si="37"/>
        <v>0</v>
      </c>
    </row>
    <row r="212" spans="1:13" ht="12.75">
      <c r="A212" s="1">
        <f t="shared" si="38"/>
        <v>76</v>
      </c>
      <c r="B212" s="1" t="s">
        <v>22</v>
      </c>
      <c r="C212" s="2" t="s">
        <v>23</v>
      </c>
      <c r="D212" s="2"/>
      <c r="E212" s="5"/>
      <c r="F212" s="5"/>
      <c r="G212" s="5"/>
      <c r="H212" s="5"/>
      <c r="I212" s="5"/>
      <c r="J212" s="5">
        <f t="shared" si="30"/>
        <v>0</v>
      </c>
      <c r="K212" s="5"/>
      <c r="L212" s="5"/>
      <c r="M212" s="5">
        <f t="shared" si="37"/>
        <v>0</v>
      </c>
    </row>
    <row r="213" spans="5:13" ht="12.75">
      <c r="E213">
        <f>E207+E206+E204+E203+E196+E194+E181+E178+E172+E167+E160+E155+E148+E144+E138+E129+E121+E106+E98+E94+E83+E79+E62+E54+E50+E40+E37+E35+E30+E25+E10</f>
        <v>1469358.3300000005</v>
      </c>
      <c r="F213">
        <f>F207+F206+F204+F203+F196+F194+F181+F178+F172+F167+F160+F155+F148+F144+F138+F129+F121+F106+F98+F94+F83+F79+F62+F54+F50+F40+F37+F35+F30+F25+F10</f>
        <v>1209486.02</v>
      </c>
      <c r="G213">
        <f>G207+G206+G204+G203+G196+G194+G181+G178+G172+G167+G160+G155+G148+G144+G138+G129+G121+G106+G98+G94+G83+G79+G62+G54+G50+G40+G37+G35+G30+G25+G10</f>
        <v>1001487.6899999998</v>
      </c>
      <c r="H213">
        <f aca="true" t="shared" si="39" ref="H213:M213">H207+H206+H204+H203+H194+H188+H186+H181+H178+H172+H167+H160+H155+H148+H144+H138+H129+H121+H106+H98+H94+H83+H79+H64+H56+H54+H50+H40+H35+H30+H25+H10</f>
        <v>1611994.62</v>
      </c>
      <c r="I213">
        <f t="shared" si="39"/>
        <v>1142868.9600000002</v>
      </c>
      <c r="J213">
        <f t="shared" si="39"/>
        <v>1456833.3499999996</v>
      </c>
      <c r="K213">
        <f t="shared" si="39"/>
        <v>604684.2099999998</v>
      </c>
      <c r="L213">
        <f t="shared" si="39"/>
        <v>495128.77</v>
      </c>
      <c r="M213">
        <f t="shared" si="39"/>
        <v>1562549.7899999996</v>
      </c>
    </row>
  </sheetData>
  <mergeCells count="6">
    <mergeCell ref="K1:M1"/>
    <mergeCell ref="K2:L2"/>
    <mergeCell ref="E2:F2"/>
    <mergeCell ref="A2:A3"/>
    <mergeCell ref="B2:C3"/>
    <mergeCell ref="H2:I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82" sqref="W82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5.00390625" style="0" bestFit="1" customWidth="1"/>
    <col min="4" max="4" width="6.7109375" style="0" customWidth="1"/>
    <col min="5" max="5" width="0.2890625" style="0" customWidth="1"/>
    <col min="6" max="7" width="6.57421875" style="0" hidden="1" customWidth="1"/>
    <col min="8" max="8" width="5.7109375" style="0" hidden="1" customWidth="1"/>
    <col min="9" max="9" width="6.28125" style="0" hidden="1" customWidth="1"/>
    <col min="10" max="10" width="6.8515625" style="0" hidden="1" customWidth="1"/>
    <col min="11" max="11" width="6.421875" style="0" hidden="1" customWidth="1"/>
    <col min="12" max="12" width="6.8515625" style="0" hidden="1" customWidth="1"/>
    <col min="13" max="13" width="6.00390625" style="0" hidden="1" customWidth="1"/>
    <col min="14" max="14" width="8.00390625" style="0" hidden="1" customWidth="1"/>
    <col min="15" max="15" width="7.140625" style="0" hidden="1" customWidth="1"/>
    <col min="16" max="16" width="6.28125" style="0" hidden="1" customWidth="1"/>
    <col min="17" max="17" width="7.28125" style="0" hidden="1" customWidth="1"/>
    <col min="18" max="18" width="8.28125" style="0" hidden="1" customWidth="1"/>
    <col min="19" max="19" width="9.140625" style="0" hidden="1" customWidth="1"/>
  </cols>
  <sheetData>
    <row r="1" spans="2:23" ht="12.75">
      <c r="B1" t="s">
        <v>48</v>
      </c>
      <c r="R1" s="33">
        <v>2015</v>
      </c>
      <c r="S1" s="33"/>
      <c r="T1" s="33"/>
      <c r="U1" s="33">
        <v>2016</v>
      </c>
      <c r="V1" s="33"/>
      <c r="W1" s="33"/>
    </row>
    <row r="2" spans="1:23" ht="12.75">
      <c r="A2" s="24" t="s">
        <v>24</v>
      </c>
      <c r="B2" s="26" t="s">
        <v>25</v>
      </c>
      <c r="C2" s="27"/>
      <c r="D2" s="7" t="s">
        <v>30</v>
      </c>
      <c r="E2" s="18"/>
      <c r="F2" s="30" t="s">
        <v>148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5" t="s">
        <v>149</v>
      </c>
      <c r="S2" s="5" t="s">
        <v>150</v>
      </c>
      <c r="T2" s="5" t="s">
        <v>175</v>
      </c>
      <c r="U2" s="5" t="s">
        <v>149</v>
      </c>
      <c r="V2" s="5" t="s">
        <v>150</v>
      </c>
      <c r="W2" s="5" t="s">
        <v>175</v>
      </c>
    </row>
    <row r="3" spans="1:23" ht="12.75">
      <c r="A3" s="25"/>
      <c r="B3" s="28"/>
      <c r="C3" s="29"/>
      <c r="D3" s="8" t="s">
        <v>31</v>
      </c>
      <c r="E3" s="19" t="s">
        <v>183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43</v>
      </c>
      <c r="K3" s="5" t="s">
        <v>36</v>
      </c>
      <c r="L3" s="5" t="s">
        <v>37</v>
      </c>
      <c r="M3" s="5" t="s">
        <v>38</v>
      </c>
      <c r="N3" s="5" t="s">
        <v>39</v>
      </c>
      <c r="O3" s="5" t="s">
        <v>40</v>
      </c>
      <c r="P3" s="5" t="s">
        <v>41</v>
      </c>
      <c r="Q3" s="5" t="s">
        <v>42</v>
      </c>
      <c r="R3" s="11">
        <v>2015</v>
      </c>
      <c r="S3" s="5">
        <v>2015</v>
      </c>
      <c r="T3" s="5"/>
      <c r="U3" s="11">
        <v>2015</v>
      </c>
      <c r="V3" s="5">
        <v>2015</v>
      </c>
      <c r="W3" s="5"/>
    </row>
    <row r="4" spans="1:23" ht="12.75">
      <c r="A4" s="1">
        <v>1</v>
      </c>
      <c r="B4" s="1" t="s">
        <v>0</v>
      </c>
      <c r="C4" s="2">
        <v>1</v>
      </c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>
        <f aca="true" t="shared" si="0" ref="R4:R9">SUM(F4:Q4)</f>
        <v>0</v>
      </c>
      <c r="S4" s="5">
        <f aca="true" t="shared" si="1" ref="S4:S9">R4</f>
        <v>0</v>
      </c>
      <c r="T4" s="5"/>
      <c r="U4" s="5">
        <f aca="true" t="shared" si="2" ref="U4:U9">SUM(I4:T4)</f>
        <v>0</v>
      </c>
      <c r="V4" s="5">
        <f aca="true" t="shared" si="3" ref="V4:V9">U4</f>
        <v>0</v>
      </c>
      <c r="W4" s="5"/>
    </row>
    <row r="5" spans="1:23" ht="12.75">
      <c r="A5" s="1">
        <f aca="true" t="shared" si="4" ref="A5:A70">A4+1</f>
        <v>2</v>
      </c>
      <c r="B5" s="1" t="s">
        <v>0</v>
      </c>
      <c r="C5" s="2">
        <v>2</v>
      </c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 t="shared" si="0"/>
        <v>0</v>
      </c>
      <c r="S5" s="5">
        <f t="shared" si="1"/>
        <v>0</v>
      </c>
      <c r="T5" s="5"/>
      <c r="U5" s="5">
        <f t="shared" si="2"/>
        <v>0</v>
      </c>
      <c r="V5" s="5">
        <f t="shared" si="3"/>
        <v>0</v>
      </c>
      <c r="W5" s="5"/>
    </row>
    <row r="6" spans="1:23" ht="12.75">
      <c r="A6" s="1">
        <f t="shared" si="4"/>
        <v>3</v>
      </c>
      <c r="B6" s="1" t="s">
        <v>0</v>
      </c>
      <c r="C6" s="2">
        <v>4</v>
      </c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0</v>
      </c>
      <c r="S6" s="5">
        <f t="shared" si="1"/>
        <v>0</v>
      </c>
      <c r="T6" s="5"/>
      <c r="U6" s="5">
        <f t="shared" si="2"/>
        <v>0</v>
      </c>
      <c r="V6" s="5">
        <f t="shared" si="3"/>
        <v>0</v>
      </c>
      <c r="W6" s="5"/>
    </row>
    <row r="7" spans="1:23" ht="12.75">
      <c r="A7" s="1">
        <f t="shared" si="4"/>
        <v>4</v>
      </c>
      <c r="B7" s="1" t="s">
        <v>0</v>
      </c>
      <c r="C7" s="2">
        <v>5</v>
      </c>
      <c r="D7" s="9"/>
      <c r="E7" s="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si="0"/>
        <v>0</v>
      </c>
      <c r="S7" s="5">
        <f t="shared" si="1"/>
        <v>0</v>
      </c>
      <c r="T7" s="5"/>
      <c r="U7" s="5">
        <f t="shared" si="2"/>
        <v>0</v>
      </c>
      <c r="V7" s="5">
        <f t="shared" si="3"/>
        <v>0</v>
      </c>
      <c r="W7" s="5"/>
    </row>
    <row r="8" spans="1:23" ht="12.75">
      <c r="A8" s="1">
        <f t="shared" si="4"/>
        <v>5</v>
      </c>
      <c r="B8" s="1" t="s">
        <v>0</v>
      </c>
      <c r="C8" s="2">
        <v>6</v>
      </c>
      <c r="D8" s="9"/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0</v>
      </c>
      <c r="S8" s="5">
        <f t="shared" si="1"/>
        <v>0</v>
      </c>
      <c r="T8" s="5"/>
      <c r="U8" s="5">
        <f t="shared" si="2"/>
        <v>0</v>
      </c>
      <c r="V8" s="5">
        <f t="shared" si="3"/>
        <v>0</v>
      </c>
      <c r="W8" s="5"/>
    </row>
    <row r="9" spans="1:23" ht="12.75">
      <c r="A9" s="1">
        <f t="shared" si="4"/>
        <v>6</v>
      </c>
      <c r="B9" s="1" t="s">
        <v>0</v>
      </c>
      <c r="C9" s="2">
        <v>8</v>
      </c>
      <c r="D9" s="9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  <c r="S9" s="5">
        <f t="shared" si="1"/>
        <v>0</v>
      </c>
      <c r="T9" s="5"/>
      <c r="U9" s="5">
        <f t="shared" si="2"/>
        <v>0</v>
      </c>
      <c r="V9" s="5">
        <f t="shared" si="3"/>
        <v>0</v>
      </c>
      <c r="W9" s="5"/>
    </row>
    <row r="10" spans="1:23" ht="12.75">
      <c r="A10" s="1">
        <f t="shared" si="4"/>
        <v>7</v>
      </c>
      <c r="B10" s="1" t="s">
        <v>0</v>
      </c>
      <c r="C10" s="2">
        <v>9</v>
      </c>
      <c r="D10" s="9">
        <v>1</v>
      </c>
      <c r="E10" s="9">
        <f>115000/17*D10</f>
        <v>6764.705882352941</v>
      </c>
      <c r="F10" s="5">
        <v>1000</v>
      </c>
      <c r="G10" s="5">
        <v>1000</v>
      </c>
      <c r="H10" s="5">
        <v>1000</v>
      </c>
      <c r="I10" s="5">
        <v>1000</v>
      </c>
      <c r="J10" s="5">
        <v>1000</v>
      </c>
      <c r="K10" s="5">
        <v>1000</v>
      </c>
      <c r="L10" s="5">
        <v>1000</v>
      </c>
      <c r="M10" s="5">
        <v>1000</v>
      </c>
      <c r="N10" s="5"/>
      <c r="O10" s="5"/>
      <c r="P10" s="5"/>
      <c r="Q10" s="5"/>
      <c r="R10" s="5">
        <f>SUM(F10:Q10)</f>
        <v>8000</v>
      </c>
      <c r="S10" s="5">
        <f>R10+3000</f>
        <v>11000</v>
      </c>
      <c r="T10" s="5">
        <f>E10+R10-S10</f>
        <v>3764.7058823529405</v>
      </c>
      <c r="U10" s="5">
        <v>0</v>
      </c>
      <c r="V10" s="5">
        <v>0</v>
      </c>
      <c r="W10" s="5">
        <f aca="true" t="shared" si="5" ref="W10:W19">T10+U10-V10</f>
        <v>3764.7058823529405</v>
      </c>
    </row>
    <row r="11" spans="1:23" ht="12.75">
      <c r="A11" s="1">
        <f t="shared" si="4"/>
        <v>8</v>
      </c>
      <c r="B11" s="1" t="s">
        <v>0</v>
      </c>
      <c r="C11" s="2">
        <v>11</v>
      </c>
      <c r="D11" s="9">
        <v>1</v>
      </c>
      <c r="E11" s="9">
        <f aca="true" t="shared" si="6" ref="E11:E74">115000/17*D11</f>
        <v>6764.705882352941</v>
      </c>
      <c r="F11" s="5">
        <v>1000</v>
      </c>
      <c r="G11" s="5">
        <v>1000</v>
      </c>
      <c r="H11" s="5">
        <v>1000</v>
      </c>
      <c r="I11" s="5">
        <v>1000</v>
      </c>
      <c r="J11" s="5">
        <v>1000</v>
      </c>
      <c r="K11" s="5">
        <v>1000</v>
      </c>
      <c r="L11" s="5">
        <v>1000</v>
      </c>
      <c r="M11" s="5">
        <v>1000</v>
      </c>
      <c r="N11" s="5">
        <v>1000</v>
      </c>
      <c r="O11" s="5">
        <v>1000</v>
      </c>
      <c r="P11" s="5"/>
      <c r="Q11" s="5"/>
      <c r="R11" s="5">
        <f aca="true" t="shared" si="7" ref="R11:R55">SUM(F11:Q11)</f>
        <v>10000</v>
      </c>
      <c r="S11" s="5">
        <f>R11+3000</f>
        <v>13000</v>
      </c>
      <c r="T11" s="5">
        <f aca="true" t="shared" si="8" ref="T11:T74">E11+R11-S11</f>
        <v>3764.7058823529405</v>
      </c>
      <c r="U11" s="5">
        <v>0</v>
      </c>
      <c r="V11" s="5">
        <v>0</v>
      </c>
      <c r="W11" s="5">
        <f t="shared" si="5"/>
        <v>3764.7058823529405</v>
      </c>
    </row>
    <row r="12" spans="1:23" ht="12.75">
      <c r="A12" s="1">
        <f t="shared" si="4"/>
        <v>9</v>
      </c>
      <c r="B12" s="1" t="s">
        <v>0</v>
      </c>
      <c r="C12" s="2">
        <v>12</v>
      </c>
      <c r="D12" s="9"/>
      <c r="E12" s="9">
        <f t="shared" si="6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7"/>
        <v>0</v>
      </c>
      <c r="S12" s="5">
        <f aca="true" t="shared" si="9" ref="S12:S49">R12</f>
        <v>0</v>
      </c>
      <c r="T12" s="5">
        <f t="shared" si="8"/>
        <v>0</v>
      </c>
      <c r="U12" s="5">
        <f>SUM(I12:T12)</f>
        <v>0</v>
      </c>
      <c r="V12" s="5">
        <f aca="true" t="shared" si="10" ref="V12:V49">U12</f>
        <v>0</v>
      </c>
      <c r="W12" s="5">
        <f t="shared" si="5"/>
        <v>0</v>
      </c>
    </row>
    <row r="13" spans="1:23" ht="12.75">
      <c r="A13" s="1">
        <f t="shared" si="4"/>
        <v>10</v>
      </c>
      <c r="B13" s="1" t="s">
        <v>0</v>
      </c>
      <c r="C13" s="2">
        <v>13</v>
      </c>
      <c r="D13" s="9">
        <v>1</v>
      </c>
      <c r="E13" s="9">
        <f t="shared" si="6"/>
        <v>6764.705882352941</v>
      </c>
      <c r="F13" s="5">
        <v>1000</v>
      </c>
      <c r="G13" s="5">
        <v>1000</v>
      </c>
      <c r="H13" s="5">
        <v>1000</v>
      </c>
      <c r="I13" s="5">
        <v>1000</v>
      </c>
      <c r="J13" s="5">
        <v>1000</v>
      </c>
      <c r="K13" s="5">
        <v>1000</v>
      </c>
      <c r="L13" s="5">
        <v>1000</v>
      </c>
      <c r="M13" s="5">
        <v>1000</v>
      </c>
      <c r="N13" s="5"/>
      <c r="O13" s="5"/>
      <c r="P13" s="5"/>
      <c r="Q13" s="5"/>
      <c r="R13" s="5">
        <f t="shared" si="7"/>
        <v>8000</v>
      </c>
      <c r="S13" s="5">
        <f>R13+3000</f>
        <v>11000</v>
      </c>
      <c r="T13" s="5">
        <f t="shared" si="8"/>
        <v>3764.7058823529405</v>
      </c>
      <c r="U13" s="5">
        <v>0</v>
      </c>
      <c r="V13" s="5">
        <v>0</v>
      </c>
      <c r="W13" s="5">
        <f t="shared" si="5"/>
        <v>3764.7058823529405</v>
      </c>
    </row>
    <row r="14" spans="1:23" ht="12.75">
      <c r="A14" s="1">
        <f t="shared" si="4"/>
        <v>11</v>
      </c>
      <c r="B14" s="1" t="s">
        <v>1</v>
      </c>
      <c r="C14" s="2" t="s">
        <v>2</v>
      </c>
      <c r="D14" s="9"/>
      <c r="E14" s="9">
        <f t="shared" si="6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7"/>
        <v>0</v>
      </c>
      <c r="S14" s="5">
        <f t="shared" si="9"/>
        <v>0</v>
      </c>
      <c r="T14" s="5">
        <f t="shared" si="8"/>
        <v>0</v>
      </c>
      <c r="U14" s="5">
        <f>SUM(I14:T14)</f>
        <v>0</v>
      </c>
      <c r="V14" s="5">
        <f t="shared" si="10"/>
        <v>0</v>
      </c>
      <c r="W14" s="5">
        <f t="shared" si="5"/>
        <v>0</v>
      </c>
    </row>
    <row r="15" spans="1:23" ht="12.75">
      <c r="A15" s="1">
        <f t="shared" si="4"/>
        <v>12</v>
      </c>
      <c r="B15" s="1" t="s">
        <v>1</v>
      </c>
      <c r="C15" s="2">
        <v>22</v>
      </c>
      <c r="D15" s="9"/>
      <c r="E15" s="9">
        <f t="shared" si="6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7"/>
        <v>0</v>
      </c>
      <c r="S15" s="5">
        <f t="shared" si="9"/>
        <v>0</v>
      </c>
      <c r="T15" s="5">
        <f t="shared" si="8"/>
        <v>0</v>
      </c>
      <c r="U15" s="5">
        <f>SUM(I15:T15)</f>
        <v>0</v>
      </c>
      <c r="V15" s="5">
        <f t="shared" si="10"/>
        <v>0</v>
      </c>
      <c r="W15" s="5">
        <f t="shared" si="5"/>
        <v>0</v>
      </c>
    </row>
    <row r="16" spans="1:23" ht="12.75">
      <c r="A16" s="1">
        <f t="shared" si="4"/>
        <v>13</v>
      </c>
      <c r="B16" s="1" t="s">
        <v>3</v>
      </c>
      <c r="C16" s="2">
        <v>4</v>
      </c>
      <c r="D16" s="9">
        <v>1</v>
      </c>
      <c r="E16" s="9">
        <f t="shared" si="6"/>
        <v>6764.705882352941</v>
      </c>
      <c r="F16" s="5">
        <v>1000</v>
      </c>
      <c r="G16" s="5">
        <v>1000</v>
      </c>
      <c r="H16" s="5">
        <v>1000</v>
      </c>
      <c r="I16" s="5">
        <v>1000</v>
      </c>
      <c r="J16" s="5">
        <v>1000</v>
      </c>
      <c r="K16" s="5">
        <v>1000</v>
      </c>
      <c r="L16" s="5">
        <v>1000</v>
      </c>
      <c r="M16" s="5"/>
      <c r="N16" s="5"/>
      <c r="O16" s="5"/>
      <c r="P16" s="5"/>
      <c r="Q16" s="5"/>
      <c r="R16" s="5">
        <f t="shared" si="7"/>
        <v>7000</v>
      </c>
      <c r="S16" s="5">
        <f>R16+3000</f>
        <v>10000</v>
      </c>
      <c r="T16" s="5">
        <f t="shared" si="8"/>
        <v>3764.7058823529405</v>
      </c>
      <c r="U16" s="5">
        <v>0</v>
      </c>
      <c r="V16" s="5">
        <v>0</v>
      </c>
      <c r="W16" s="5">
        <f t="shared" si="5"/>
        <v>3764.7058823529405</v>
      </c>
    </row>
    <row r="17" spans="1:23" ht="12.75">
      <c r="A17" s="1">
        <f t="shared" si="4"/>
        <v>14</v>
      </c>
      <c r="B17" s="1" t="s">
        <v>3</v>
      </c>
      <c r="C17" s="2">
        <v>5</v>
      </c>
      <c r="D17" s="9">
        <v>1</v>
      </c>
      <c r="E17" s="9">
        <f t="shared" si="6"/>
        <v>6764.705882352941</v>
      </c>
      <c r="F17" s="5">
        <v>1000</v>
      </c>
      <c r="G17" s="5">
        <v>1000</v>
      </c>
      <c r="H17" s="5">
        <v>1000</v>
      </c>
      <c r="I17" s="5">
        <v>1000</v>
      </c>
      <c r="J17" s="5">
        <v>1000</v>
      </c>
      <c r="K17" s="5">
        <v>1000</v>
      </c>
      <c r="L17" s="5">
        <v>1000</v>
      </c>
      <c r="M17" s="5">
        <v>1000</v>
      </c>
      <c r="N17" s="5"/>
      <c r="O17" s="5"/>
      <c r="P17" s="5"/>
      <c r="Q17" s="5"/>
      <c r="R17" s="5">
        <f t="shared" si="7"/>
        <v>8000</v>
      </c>
      <c r="S17" s="5">
        <f>R17+3000</f>
        <v>11000</v>
      </c>
      <c r="T17" s="5">
        <f t="shared" si="8"/>
        <v>3764.7058823529405</v>
      </c>
      <c r="U17" s="5">
        <v>0</v>
      </c>
      <c r="V17" s="5">
        <v>0</v>
      </c>
      <c r="W17" s="5">
        <f t="shared" si="5"/>
        <v>3764.7058823529405</v>
      </c>
    </row>
    <row r="18" spans="1:23" ht="12.75">
      <c r="A18" s="1">
        <f t="shared" si="4"/>
        <v>15</v>
      </c>
      <c r="B18" s="1" t="s">
        <v>3</v>
      </c>
      <c r="C18" s="2">
        <v>21</v>
      </c>
      <c r="D18" s="9"/>
      <c r="E18" s="9">
        <f t="shared" si="6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7"/>
        <v>0</v>
      </c>
      <c r="S18" s="5">
        <f t="shared" si="9"/>
        <v>0</v>
      </c>
      <c r="T18" s="5">
        <f t="shared" si="8"/>
        <v>0</v>
      </c>
      <c r="U18" s="5">
        <f>SUM(I18:T18)</f>
        <v>0</v>
      </c>
      <c r="V18" s="5">
        <f t="shared" si="10"/>
        <v>0</v>
      </c>
      <c r="W18" s="5">
        <f t="shared" si="5"/>
        <v>0</v>
      </c>
    </row>
    <row r="19" spans="1:23" ht="12.75">
      <c r="A19" s="1">
        <f t="shared" si="4"/>
        <v>16</v>
      </c>
      <c r="B19" s="1" t="s">
        <v>3</v>
      </c>
      <c r="C19" s="2">
        <v>23</v>
      </c>
      <c r="D19" s="9"/>
      <c r="E19" s="9">
        <f t="shared" si="6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7"/>
        <v>0</v>
      </c>
      <c r="S19" s="5">
        <f t="shared" si="9"/>
        <v>0</v>
      </c>
      <c r="T19" s="5">
        <f t="shared" si="8"/>
        <v>0</v>
      </c>
      <c r="U19" s="5">
        <f>SUM(I19:T19)</f>
        <v>0</v>
      </c>
      <c r="V19" s="5">
        <f t="shared" si="10"/>
        <v>0</v>
      </c>
      <c r="W19" s="5">
        <f t="shared" si="5"/>
        <v>0</v>
      </c>
    </row>
    <row r="20" spans="1:23" ht="12.75">
      <c r="A20" s="1">
        <f t="shared" si="4"/>
        <v>17</v>
      </c>
      <c r="B20" s="1" t="s">
        <v>3</v>
      </c>
      <c r="C20" s="3">
        <v>3</v>
      </c>
      <c r="D20" s="10">
        <v>1</v>
      </c>
      <c r="E20" s="9">
        <f t="shared" si="6"/>
        <v>6764.705882352941</v>
      </c>
      <c r="F20" s="5">
        <v>1000</v>
      </c>
      <c r="G20" s="5">
        <v>1000</v>
      </c>
      <c r="H20" s="5">
        <v>1000</v>
      </c>
      <c r="I20" s="5">
        <v>1000</v>
      </c>
      <c r="J20" s="5">
        <v>1000</v>
      </c>
      <c r="K20" s="5">
        <v>1000</v>
      </c>
      <c r="L20" s="5">
        <v>1000</v>
      </c>
      <c r="M20" s="5">
        <v>1000</v>
      </c>
      <c r="N20" s="5">
        <v>1000</v>
      </c>
      <c r="O20" s="5">
        <v>1000</v>
      </c>
      <c r="P20" s="5">
        <v>1000</v>
      </c>
      <c r="Q20" s="5">
        <v>1000</v>
      </c>
      <c r="R20" s="5">
        <f t="shared" si="7"/>
        <v>12000</v>
      </c>
      <c r="S20" s="5">
        <f>R20+3000</f>
        <v>15000</v>
      </c>
      <c r="T20" s="5">
        <f t="shared" si="8"/>
        <v>3764.7058823529405</v>
      </c>
      <c r="U20" s="5">
        <f>Q20*12</f>
        <v>12000</v>
      </c>
      <c r="V20" s="5">
        <f>20000/4</f>
        <v>5000</v>
      </c>
      <c r="W20" s="5">
        <f>T20+U20-V20</f>
        <v>10764.70588235294</v>
      </c>
    </row>
    <row r="21" spans="1:23" ht="12.75">
      <c r="A21" s="1">
        <f t="shared" si="4"/>
        <v>18</v>
      </c>
      <c r="B21" s="1" t="s">
        <v>4</v>
      </c>
      <c r="C21" s="2">
        <v>36</v>
      </c>
      <c r="D21" s="9">
        <v>1</v>
      </c>
      <c r="E21" s="9">
        <f t="shared" si="6"/>
        <v>6764.705882352941</v>
      </c>
      <c r="F21" s="5">
        <v>1000</v>
      </c>
      <c r="G21" s="5">
        <v>1000</v>
      </c>
      <c r="H21" s="5">
        <v>1000</v>
      </c>
      <c r="I21" s="5">
        <v>1000</v>
      </c>
      <c r="J21" s="5"/>
      <c r="K21" s="5"/>
      <c r="L21" s="5"/>
      <c r="M21" s="5"/>
      <c r="N21" s="5"/>
      <c r="O21" s="5"/>
      <c r="P21" s="5"/>
      <c r="Q21" s="5"/>
      <c r="R21" s="5">
        <f t="shared" si="7"/>
        <v>4000</v>
      </c>
      <c r="S21" s="5">
        <f t="shared" si="9"/>
        <v>4000</v>
      </c>
      <c r="T21" s="5">
        <f t="shared" si="8"/>
        <v>6764.7058823529405</v>
      </c>
      <c r="U21" s="5">
        <f aca="true" t="shared" si="11" ref="U21:U80">Q21*12</f>
        <v>0</v>
      </c>
      <c r="V21" s="5">
        <f t="shared" si="10"/>
        <v>0</v>
      </c>
      <c r="W21" s="5">
        <f aca="true" t="shared" si="12" ref="W21:W80">T21+U21-V21</f>
        <v>6764.7058823529405</v>
      </c>
    </row>
    <row r="22" spans="1:23" ht="12.75">
      <c r="A22" s="1">
        <f t="shared" si="4"/>
        <v>19</v>
      </c>
      <c r="B22" s="4" t="s">
        <v>4</v>
      </c>
      <c r="C22" s="3">
        <v>32</v>
      </c>
      <c r="D22" s="10"/>
      <c r="E22" s="9">
        <f t="shared" si="6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>SUM(F22:Q22)</f>
        <v>0</v>
      </c>
      <c r="S22" s="5">
        <f t="shared" si="9"/>
        <v>0</v>
      </c>
      <c r="T22" s="5">
        <f t="shared" si="8"/>
        <v>0</v>
      </c>
      <c r="U22" s="5">
        <f t="shared" si="11"/>
        <v>0</v>
      </c>
      <c r="V22" s="5">
        <f t="shared" si="10"/>
        <v>0</v>
      </c>
      <c r="W22" s="5">
        <f t="shared" si="12"/>
        <v>0</v>
      </c>
    </row>
    <row r="23" spans="1:23" ht="12.75">
      <c r="A23" s="1">
        <f t="shared" si="4"/>
        <v>20</v>
      </c>
      <c r="B23" s="4" t="s">
        <v>4</v>
      </c>
      <c r="C23" s="3" t="s">
        <v>52</v>
      </c>
      <c r="D23" s="10"/>
      <c r="E23" s="9">
        <f t="shared" si="6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7"/>
        <v>0</v>
      </c>
      <c r="S23" s="5">
        <f t="shared" si="9"/>
        <v>0</v>
      </c>
      <c r="T23" s="5">
        <f t="shared" si="8"/>
        <v>0</v>
      </c>
      <c r="U23" s="5">
        <f t="shared" si="11"/>
        <v>0</v>
      </c>
      <c r="V23" s="5">
        <f t="shared" si="10"/>
        <v>0</v>
      </c>
      <c r="W23" s="5">
        <f t="shared" si="12"/>
        <v>0</v>
      </c>
    </row>
    <row r="24" spans="1:23" ht="12.75">
      <c r="A24" s="1">
        <f t="shared" si="4"/>
        <v>21</v>
      </c>
      <c r="B24" s="4" t="s">
        <v>4</v>
      </c>
      <c r="C24" s="3">
        <v>38</v>
      </c>
      <c r="D24" s="10"/>
      <c r="E24" s="9">
        <f t="shared" si="6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7"/>
        <v>0</v>
      </c>
      <c r="S24" s="5">
        <f t="shared" si="9"/>
        <v>0</v>
      </c>
      <c r="T24" s="5">
        <f t="shared" si="8"/>
        <v>0</v>
      </c>
      <c r="U24" s="5">
        <f t="shared" si="11"/>
        <v>0</v>
      </c>
      <c r="V24" s="5">
        <f t="shared" si="10"/>
        <v>0</v>
      </c>
      <c r="W24" s="5">
        <f t="shared" si="12"/>
        <v>0</v>
      </c>
    </row>
    <row r="25" spans="1:23" ht="12.75">
      <c r="A25" s="1">
        <f t="shared" si="4"/>
        <v>22</v>
      </c>
      <c r="B25" s="1" t="s">
        <v>5</v>
      </c>
      <c r="C25" s="2">
        <v>1</v>
      </c>
      <c r="D25" s="9"/>
      <c r="E25" s="9">
        <f t="shared" si="6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7"/>
        <v>0</v>
      </c>
      <c r="S25" s="5">
        <f t="shared" si="9"/>
        <v>0</v>
      </c>
      <c r="T25" s="5">
        <f t="shared" si="8"/>
        <v>0</v>
      </c>
      <c r="U25" s="5">
        <f t="shared" si="11"/>
        <v>0</v>
      </c>
      <c r="V25" s="5">
        <f t="shared" si="10"/>
        <v>0</v>
      </c>
      <c r="W25" s="5">
        <f t="shared" si="12"/>
        <v>0</v>
      </c>
    </row>
    <row r="26" spans="1:23" ht="12.75">
      <c r="A26" s="1">
        <f t="shared" si="4"/>
        <v>23</v>
      </c>
      <c r="B26" s="1" t="s">
        <v>5</v>
      </c>
      <c r="C26" s="2">
        <v>3</v>
      </c>
      <c r="D26" s="9"/>
      <c r="E26" s="9">
        <f t="shared" si="6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7"/>
        <v>0</v>
      </c>
      <c r="S26" s="5">
        <f t="shared" si="9"/>
        <v>0</v>
      </c>
      <c r="T26" s="5">
        <f t="shared" si="8"/>
        <v>0</v>
      </c>
      <c r="U26" s="5">
        <f t="shared" si="11"/>
        <v>0</v>
      </c>
      <c r="V26" s="5">
        <f t="shared" si="10"/>
        <v>0</v>
      </c>
      <c r="W26" s="5">
        <f t="shared" si="12"/>
        <v>0</v>
      </c>
    </row>
    <row r="27" spans="1:23" ht="12.75">
      <c r="A27" s="1">
        <f t="shared" si="4"/>
        <v>24</v>
      </c>
      <c r="B27" s="1" t="s">
        <v>5</v>
      </c>
      <c r="C27" s="2">
        <v>5</v>
      </c>
      <c r="D27" s="9"/>
      <c r="E27" s="9">
        <f t="shared" si="6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7"/>
        <v>0</v>
      </c>
      <c r="S27" s="5">
        <f t="shared" si="9"/>
        <v>0</v>
      </c>
      <c r="T27" s="5">
        <f t="shared" si="8"/>
        <v>0</v>
      </c>
      <c r="U27" s="5">
        <f t="shared" si="11"/>
        <v>0</v>
      </c>
      <c r="V27" s="5">
        <f t="shared" si="10"/>
        <v>0</v>
      </c>
      <c r="W27" s="5">
        <f t="shared" si="12"/>
        <v>0</v>
      </c>
    </row>
    <row r="28" spans="1:23" ht="12.75">
      <c r="A28" s="1">
        <f t="shared" si="4"/>
        <v>25</v>
      </c>
      <c r="B28" s="1" t="s">
        <v>6</v>
      </c>
      <c r="C28" s="3">
        <v>32</v>
      </c>
      <c r="D28" s="10"/>
      <c r="E28" s="9">
        <f t="shared" si="6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7"/>
        <v>0</v>
      </c>
      <c r="S28" s="5">
        <f t="shared" si="9"/>
        <v>0</v>
      </c>
      <c r="T28" s="5">
        <f t="shared" si="8"/>
        <v>0</v>
      </c>
      <c r="U28" s="5">
        <f t="shared" si="11"/>
        <v>0</v>
      </c>
      <c r="V28" s="5">
        <f t="shared" si="10"/>
        <v>0</v>
      </c>
      <c r="W28" s="5">
        <f t="shared" si="12"/>
        <v>0</v>
      </c>
    </row>
    <row r="29" spans="1:23" ht="12.75">
      <c r="A29" s="1">
        <f t="shared" si="4"/>
        <v>26</v>
      </c>
      <c r="B29" s="1" t="s">
        <v>7</v>
      </c>
      <c r="C29" s="2">
        <v>14</v>
      </c>
      <c r="D29" s="9"/>
      <c r="E29" s="9">
        <f t="shared" si="6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7"/>
        <v>0</v>
      </c>
      <c r="S29" s="5">
        <f t="shared" si="9"/>
        <v>0</v>
      </c>
      <c r="T29" s="5">
        <f t="shared" si="8"/>
        <v>0</v>
      </c>
      <c r="U29" s="5">
        <f t="shared" si="11"/>
        <v>0</v>
      </c>
      <c r="V29" s="5">
        <f t="shared" si="10"/>
        <v>0</v>
      </c>
      <c r="W29" s="5">
        <f t="shared" si="12"/>
        <v>0</v>
      </c>
    </row>
    <row r="30" spans="1:23" ht="12.75">
      <c r="A30" s="1">
        <f t="shared" si="4"/>
        <v>27</v>
      </c>
      <c r="B30" s="1" t="s">
        <v>7</v>
      </c>
      <c r="C30" s="2">
        <v>34</v>
      </c>
      <c r="D30" s="9"/>
      <c r="E30" s="9">
        <f t="shared" si="6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7"/>
        <v>0</v>
      </c>
      <c r="S30" s="5">
        <f t="shared" si="9"/>
        <v>0</v>
      </c>
      <c r="T30" s="5">
        <f t="shared" si="8"/>
        <v>0</v>
      </c>
      <c r="U30" s="5">
        <f t="shared" si="11"/>
        <v>0</v>
      </c>
      <c r="V30" s="5">
        <f t="shared" si="10"/>
        <v>0</v>
      </c>
      <c r="W30" s="5">
        <f t="shared" si="12"/>
        <v>0</v>
      </c>
    </row>
    <row r="31" spans="1:23" ht="12.75">
      <c r="A31" s="1">
        <f t="shared" si="4"/>
        <v>28</v>
      </c>
      <c r="B31" s="1" t="s">
        <v>7</v>
      </c>
      <c r="C31" s="2">
        <v>50</v>
      </c>
      <c r="D31" s="9"/>
      <c r="E31" s="9">
        <f t="shared" si="6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7"/>
        <v>0</v>
      </c>
      <c r="S31" s="5">
        <f t="shared" si="9"/>
        <v>0</v>
      </c>
      <c r="T31" s="5">
        <f t="shared" si="8"/>
        <v>0</v>
      </c>
      <c r="U31" s="5">
        <f t="shared" si="11"/>
        <v>0</v>
      </c>
      <c r="V31" s="5">
        <f t="shared" si="10"/>
        <v>0</v>
      </c>
      <c r="W31" s="5">
        <f t="shared" si="12"/>
        <v>0</v>
      </c>
    </row>
    <row r="32" spans="1:23" ht="12.75">
      <c r="A32" s="1">
        <f t="shared" si="4"/>
        <v>29</v>
      </c>
      <c r="B32" s="1" t="s">
        <v>8</v>
      </c>
      <c r="C32" s="2">
        <v>1</v>
      </c>
      <c r="D32" s="9"/>
      <c r="E32" s="9">
        <f t="shared" si="6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7"/>
        <v>0</v>
      </c>
      <c r="S32" s="5">
        <f t="shared" si="9"/>
        <v>0</v>
      </c>
      <c r="T32" s="5">
        <f t="shared" si="8"/>
        <v>0</v>
      </c>
      <c r="U32" s="5">
        <f t="shared" si="11"/>
        <v>0</v>
      </c>
      <c r="V32" s="5">
        <f t="shared" si="10"/>
        <v>0</v>
      </c>
      <c r="W32" s="5">
        <f t="shared" si="12"/>
        <v>0</v>
      </c>
    </row>
    <row r="33" spans="1:23" ht="12.75">
      <c r="A33" s="1">
        <f t="shared" si="4"/>
        <v>30</v>
      </c>
      <c r="B33" s="1" t="s">
        <v>8</v>
      </c>
      <c r="C33" s="2">
        <v>2</v>
      </c>
      <c r="D33" s="9"/>
      <c r="E33" s="9">
        <f t="shared" si="6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7"/>
        <v>0</v>
      </c>
      <c r="S33" s="5">
        <f t="shared" si="9"/>
        <v>0</v>
      </c>
      <c r="T33" s="5">
        <f t="shared" si="8"/>
        <v>0</v>
      </c>
      <c r="U33" s="5">
        <f t="shared" si="11"/>
        <v>0</v>
      </c>
      <c r="V33" s="5">
        <f t="shared" si="10"/>
        <v>0</v>
      </c>
      <c r="W33" s="5">
        <f t="shared" si="12"/>
        <v>0</v>
      </c>
    </row>
    <row r="34" spans="1:23" ht="12.75">
      <c r="A34" s="1">
        <f t="shared" si="4"/>
        <v>31</v>
      </c>
      <c r="B34" s="1" t="s">
        <v>8</v>
      </c>
      <c r="C34" s="2">
        <v>3</v>
      </c>
      <c r="D34" s="9"/>
      <c r="E34" s="9">
        <f t="shared" si="6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7"/>
        <v>0</v>
      </c>
      <c r="S34" s="5">
        <f t="shared" si="9"/>
        <v>0</v>
      </c>
      <c r="T34" s="5">
        <f t="shared" si="8"/>
        <v>0</v>
      </c>
      <c r="U34" s="5">
        <f t="shared" si="11"/>
        <v>0</v>
      </c>
      <c r="V34" s="5">
        <f t="shared" si="10"/>
        <v>0</v>
      </c>
      <c r="W34" s="5">
        <f t="shared" si="12"/>
        <v>0</v>
      </c>
    </row>
    <row r="35" spans="1:23" ht="12.75">
      <c r="A35" s="1">
        <f t="shared" si="4"/>
        <v>32</v>
      </c>
      <c r="B35" s="1" t="s">
        <v>8</v>
      </c>
      <c r="C35" s="2">
        <v>4</v>
      </c>
      <c r="D35" s="9"/>
      <c r="E35" s="9">
        <f t="shared" si="6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7"/>
        <v>0</v>
      </c>
      <c r="S35" s="5">
        <f t="shared" si="9"/>
        <v>0</v>
      </c>
      <c r="T35" s="5">
        <f t="shared" si="8"/>
        <v>0</v>
      </c>
      <c r="U35" s="5">
        <f t="shared" si="11"/>
        <v>0</v>
      </c>
      <c r="V35" s="5">
        <f t="shared" si="10"/>
        <v>0</v>
      </c>
      <c r="W35" s="5">
        <f t="shared" si="12"/>
        <v>0</v>
      </c>
    </row>
    <row r="36" spans="1:23" ht="12.75">
      <c r="A36" s="1">
        <f t="shared" si="4"/>
        <v>33</v>
      </c>
      <c r="B36" s="1" t="s">
        <v>8</v>
      </c>
      <c r="C36" s="2">
        <v>6</v>
      </c>
      <c r="D36" s="9"/>
      <c r="E36" s="9">
        <f t="shared" si="6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f t="shared" si="7"/>
        <v>0</v>
      </c>
      <c r="S36" s="5">
        <f t="shared" si="9"/>
        <v>0</v>
      </c>
      <c r="T36" s="5">
        <f t="shared" si="8"/>
        <v>0</v>
      </c>
      <c r="U36" s="5">
        <f t="shared" si="11"/>
        <v>0</v>
      </c>
      <c r="V36" s="5">
        <f t="shared" si="10"/>
        <v>0</v>
      </c>
      <c r="W36" s="5">
        <f t="shared" si="12"/>
        <v>0</v>
      </c>
    </row>
    <row r="37" spans="1:23" ht="12.75">
      <c r="A37" s="1">
        <f t="shared" si="4"/>
        <v>34</v>
      </c>
      <c r="B37" s="1" t="s">
        <v>8</v>
      </c>
      <c r="C37" s="2">
        <v>7</v>
      </c>
      <c r="D37" s="9"/>
      <c r="E37" s="9">
        <f t="shared" si="6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f t="shared" si="7"/>
        <v>0</v>
      </c>
      <c r="S37" s="5">
        <f t="shared" si="9"/>
        <v>0</v>
      </c>
      <c r="T37" s="5">
        <f t="shared" si="8"/>
        <v>0</v>
      </c>
      <c r="U37" s="5">
        <f t="shared" si="11"/>
        <v>0</v>
      </c>
      <c r="V37" s="5">
        <f t="shared" si="10"/>
        <v>0</v>
      </c>
      <c r="W37" s="5">
        <f t="shared" si="12"/>
        <v>0</v>
      </c>
    </row>
    <row r="38" spans="1:23" ht="12.75">
      <c r="A38" s="1">
        <f t="shared" si="4"/>
        <v>35</v>
      </c>
      <c r="B38" s="1" t="s">
        <v>8</v>
      </c>
      <c r="C38" s="2" t="s">
        <v>9</v>
      </c>
      <c r="D38" s="9"/>
      <c r="E38" s="9">
        <f t="shared" si="6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f t="shared" si="7"/>
        <v>0</v>
      </c>
      <c r="S38" s="5">
        <f t="shared" si="9"/>
        <v>0</v>
      </c>
      <c r="T38" s="5">
        <f t="shared" si="8"/>
        <v>0</v>
      </c>
      <c r="U38" s="5">
        <f t="shared" si="11"/>
        <v>0</v>
      </c>
      <c r="V38" s="5">
        <f t="shared" si="10"/>
        <v>0</v>
      </c>
      <c r="W38" s="5">
        <f t="shared" si="12"/>
        <v>0</v>
      </c>
    </row>
    <row r="39" spans="1:23" ht="12.75">
      <c r="A39" s="1">
        <f t="shared" si="4"/>
        <v>36</v>
      </c>
      <c r="B39" s="1" t="s">
        <v>8</v>
      </c>
      <c r="C39" s="2">
        <v>9</v>
      </c>
      <c r="D39" s="9"/>
      <c r="E39" s="9">
        <f t="shared" si="6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 t="shared" si="7"/>
        <v>0</v>
      </c>
      <c r="S39" s="5">
        <f t="shared" si="9"/>
        <v>0</v>
      </c>
      <c r="T39" s="5">
        <f t="shared" si="8"/>
        <v>0</v>
      </c>
      <c r="U39" s="5">
        <f t="shared" si="11"/>
        <v>0</v>
      </c>
      <c r="V39" s="5">
        <f t="shared" si="10"/>
        <v>0</v>
      </c>
      <c r="W39" s="5">
        <f t="shared" si="12"/>
        <v>0</v>
      </c>
    </row>
    <row r="40" spans="1:23" ht="12.75">
      <c r="A40" s="1">
        <f t="shared" si="4"/>
        <v>37</v>
      </c>
      <c r="B40" s="1" t="s">
        <v>10</v>
      </c>
      <c r="C40" s="2" t="s">
        <v>11</v>
      </c>
      <c r="D40" s="9"/>
      <c r="E40" s="9">
        <f t="shared" si="6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7"/>
        <v>0</v>
      </c>
      <c r="S40" s="5">
        <f t="shared" si="9"/>
        <v>0</v>
      </c>
      <c r="T40" s="5">
        <f t="shared" si="8"/>
        <v>0</v>
      </c>
      <c r="U40" s="5">
        <f t="shared" si="11"/>
        <v>0</v>
      </c>
      <c r="V40" s="5">
        <f t="shared" si="10"/>
        <v>0</v>
      </c>
      <c r="W40" s="5">
        <f t="shared" si="12"/>
        <v>0</v>
      </c>
    </row>
    <row r="41" spans="1:23" ht="12.75">
      <c r="A41" s="1">
        <f t="shared" si="4"/>
        <v>38</v>
      </c>
      <c r="B41" s="1" t="s">
        <v>12</v>
      </c>
      <c r="C41" s="2">
        <v>1</v>
      </c>
      <c r="D41" s="9">
        <v>1</v>
      </c>
      <c r="E41" s="9">
        <f t="shared" si="6"/>
        <v>6764.705882352941</v>
      </c>
      <c r="F41" s="5">
        <v>1000</v>
      </c>
      <c r="G41" s="5">
        <v>1000</v>
      </c>
      <c r="H41" s="5">
        <v>1000</v>
      </c>
      <c r="I41" s="5">
        <v>1000</v>
      </c>
      <c r="J41" s="5">
        <v>1000</v>
      </c>
      <c r="K41" s="5">
        <v>1000</v>
      </c>
      <c r="L41" s="5">
        <v>1000</v>
      </c>
      <c r="M41" s="5"/>
      <c r="N41" s="5"/>
      <c r="O41" s="5"/>
      <c r="P41" s="5"/>
      <c r="Q41" s="5"/>
      <c r="R41" s="5">
        <f t="shared" si="7"/>
        <v>7000</v>
      </c>
      <c r="S41" s="5">
        <f>R41+3000</f>
        <v>10000</v>
      </c>
      <c r="T41" s="5">
        <f t="shared" si="8"/>
        <v>3764.7058823529405</v>
      </c>
      <c r="U41" s="5">
        <f t="shared" si="11"/>
        <v>0</v>
      </c>
      <c r="V41" s="5">
        <v>0</v>
      </c>
      <c r="W41" s="5">
        <f t="shared" si="12"/>
        <v>3764.7058823529405</v>
      </c>
    </row>
    <row r="42" spans="1:23" ht="12.75">
      <c r="A42" s="1">
        <f t="shared" si="4"/>
        <v>39</v>
      </c>
      <c r="B42" s="1" t="s">
        <v>12</v>
      </c>
      <c r="C42" s="2">
        <v>3</v>
      </c>
      <c r="D42" s="9">
        <v>1</v>
      </c>
      <c r="E42" s="9">
        <f t="shared" si="6"/>
        <v>6764.705882352941</v>
      </c>
      <c r="F42" s="5">
        <v>1000</v>
      </c>
      <c r="G42" s="5">
        <v>1000</v>
      </c>
      <c r="H42" s="5">
        <v>1000</v>
      </c>
      <c r="I42" s="5">
        <v>1000</v>
      </c>
      <c r="J42" s="5">
        <v>1000</v>
      </c>
      <c r="K42" s="5">
        <v>1000</v>
      </c>
      <c r="L42" s="5">
        <v>1000</v>
      </c>
      <c r="M42" s="5">
        <v>1000</v>
      </c>
      <c r="N42" s="5"/>
      <c r="O42" s="5"/>
      <c r="P42" s="5"/>
      <c r="Q42" s="5"/>
      <c r="R42" s="5">
        <f t="shared" si="7"/>
        <v>8000</v>
      </c>
      <c r="S42" s="5">
        <f>R42+2000</f>
        <v>10000</v>
      </c>
      <c r="T42" s="5">
        <f t="shared" si="8"/>
        <v>4764.7058823529405</v>
      </c>
      <c r="U42" s="5">
        <f t="shared" si="11"/>
        <v>0</v>
      </c>
      <c r="V42" s="5">
        <v>0</v>
      </c>
      <c r="W42" s="5">
        <f t="shared" si="12"/>
        <v>4764.7058823529405</v>
      </c>
    </row>
    <row r="43" spans="1:23" ht="12.75">
      <c r="A43" s="1">
        <f t="shared" si="4"/>
        <v>40</v>
      </c>
      <c r="B43" s="1" t="s">
        <v>12</v>
      </c>
      <c r="C43" s="2">
        <v>8</v>
      </c>
      <c r="D43" s="9"/>
      <c r="E43" s="9">
        <f t="shared" si="6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 t="shared" si="7"/>
        <v>0</v>
      </c>
      <c r="S43" s="5">
        <f t="shared" si="9"/>
        <v>0</v>
      </c>
      <c r="T43" s="5">
        <f t="shared" si="8"/>
        <v>0</v>
      </c>
      <c r="U43" s="5">
        <f t="shared" si="11"/>
        <v>0</v>
      </c>
      <c r="V43" s="5">
        <f t="shared" si="10"/>
        <v>0</v>
      </c>
      <c r="W43" s="5">
        <f t="shared" si="12"/>
        <v>0</v>
      </c>
    </row>
    <row r="44" spans="1:23" ht="12.75">
      <c r="A44" s="1">
        <f t="shared" si="4"/>
        <v>41</v>
      </c>
      <c r="B44" s="1" t="s">
        <v>13</v>
      </c>
      <c r="C44" s="2">
        <v>9</v>
      </c>
      <c r="D44" s="9"/>
      <c r="E44" s="9">
        <f t="shared" si="6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f t="shared" si="7"/>
        <v>0</v>
      </c>
      <c r="S44" s="5">
        <f t="shared" si="9"/>
        <v>0</v>
      </c>
      <c r="T44" s="5">
        <f t="shared" si="8"/>
        <v>0</v>
      </c>
      <c r="U44" s="5">
        <f t="shared" si="11"/>
        <v>0</v>
      </c>
      <c r="V44" s="5">
        <f t="shared" si="10"/>
        <v>0</v>
      </c>
      <c r="W44" s="5">
        <f t="shared" si="12"/>
        <v>0</v>
      </c>
    </row>
    <row r="45" spans="1:23" ht="12.75">
      <c r="A45" s="1">
        <f t="shared" si="4"/>
        <v>42</v>
      </c>
      <c r="B45" s="4" t="s">
        <v>13</v>
      </c>
      <c r="C45" s="3">
        <v>22</v>
      </c>
      <c r="D45" s="10"/>
      <c r="E45" s="9">
        <f t="shared" si="6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f t="shared" si="7"/>
        <v>0</v>
      </c>
      <c r="S45" s="5">
        <f t="shared" si="9"/>
        <v>0</v>
      </c>
      <c r="T45" s="5">
        <f t="shared" si="8"/>
        <v>0</v>
      </c>
      <c r="U45" s="5">
        <f t="shared" si="11"/>
        <v>0</v>
      </c>
      <c r="V45" s="5">
        <f t="shared" si="10"/>
        <v>0</v>
      </c>
      <c r="W45" s="5">
        <f t="shared" si="12"/>
        <v>0</v>
      </c>
    </row>
    <row r="46" spans="1:23" ht="12.75">
      <c r="A46" s="1">
        <f t="shared" si="4"/>
        <v>43</v>
      </c>
      <c r="B46" s="1" t="s">
        <v>14</v>
      </c>
      <c r="C46" s="2">
        <v>15</v>
      </c>
      <c r="D46" s="9"/>
      <c r="E46" s="9">
        <f t="shared" si="6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f t="shared" si="7"/>
        <v>0</v>
      </c>
      <c r="S46" s="5">
        <f t="shared" si="9"/>
        <v>0</v>
      </c>
      <c r="T46" s="5">
        <f t="shared" si="8"/>
        <v>0</v>
      </c>
      <c r="U46" s="5">
        <f t="shared" si="11"/>
        <v>0</v>
      </c>
      <c r="V46" s="5">
        <f t="shared" si="10"/>
        <v>0</v>
      </c>
      <c r="W46" s="5">
        <f t="shared" si="12"/>
        <v>0</v>
      </c>
    </row>
    <row r="47" spans="1:23" ht="12.75">
      <c r="A47" s="1">
        <f t="shared" si="4"/>
        <v>44</v>
      </c>
      <c r="B47" s="1" t="s">
        <v>14</v>
      </c>
      <c r="C47" s="2">
        <v>16</v>
      </c>
      <c r="D47" s="9"/>
      <c r="E47" s="9">
        <f t="shared" si="6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f t="shared" si="7"/>
        <v>0</v>
      </c>
      <c r="S47" s="5">
        <f t="shared" si="9"/>
        <v>0</v>
      </c>
      <c r="T47" s="5">
        <f t="shared" si="8"/>
        <v>0</v>
      </c>
      <c r="U47" s="5">
        <f t="shared" si="11"/>
        <v>0</v>
      </c>
      <c r="V47" s="5">
        <f t="shared" si="10"/>
        <v>0</v>
      </c>
      <c r="W47" s="5">
        <f t="shared" si="12"/>
        <v>0</v>
      </c>
    </row>
    <row r="48" spans="1:23" ht="12.75">
      <c r="A48" s="1">
        <f t="shared" si="4"/>
        <v>45</v>
      </c>
      <c r="B48" s="1" t="s">
        <v>14</v>
      </c>
      <c r="C48" s="2">
        <v>17</v>
      </c>
      <c r="D48" s="9"/>
      <c r="E48" s="9">
        <f t="shared" si="6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f t="shared" si="7"/>
        <v>0</v>
      </c>
      <c r="S48" s="5">
        <f t="shared" si="9"/>
        <v>0</v>
      </c>
      <c r="T48" s="5">
        <f t="shared" si="8"/>
        <v>0</v>
      </c>
      <c r="U48" s="5">
        <f t="shared" si="11"/>
        <v>0</v>
      </c>
      <c r="V48" s="5">
        <f t="shared" si="10"/>
        <v>0</v>
      </c>
      <c r="W48" s="5">
        <f t="shared" si="12"/>
        <v>0</v>
      </c>
    </row>
    <row r="49" spans="1:23" ht="12.75">
      <c r="A49" s="1">
        <f t="shared" si="4"/>
        <v>46</v>
      </c>
      <c r="B49" s="1" t="s">
        <v>14</v>
      </c>
      <c r="C49" s="2">
        <v>18</v>
      </c>
      <c r="D49" s="9"/>
      <c r="E49" s="9">
        <f t="shared" si="6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f t="shared" si="7"/>
        <v>0</v>
      </c>
      <c r="S49" s="5">
        <f t="shared" si="9"/>
        <v>0</v>
      </c>
      <c r="T49" s="5">
        <f t="shared" si="8"/>
        <v>0</v>
      </c>
      <c r="U49" s="5">
        <f t="shared" si="11"/>
        <v>0</v>
      </c>
      <c r="V49" s="5">
        <f t="shared" si="10"/>
        <v>0</v>
      </c>
      <c r="W49" s="5">
        <f t="shared" si="12"/>
        <v>0</v>
      </c>
    </row>
    <row r="50" spans="1:23" ht="12.75">
      <c r="A50" s="1">
        <f t="shared" si="4"/>
        <v>47</v>
      </c>
      <c r="B50" s="1" t="s">
        <v>14</v>
      </c>
      <c r="C50" s="2">
        <v>19</v>
      </c>
      <c r="D50" s="9">
        <v>1</v>
      </c>
      <c r="E50" s="9">
        <f t="shared" si="6"/>
        <v>6764.705882352941</v>
      </c>
      <c r="F50" s="5">
        <v>1000</v>
      </c>
      <c r="G50" s="5">
        <v>1000</v>
      </c>
      <c r="H50" s="5">
        <v>1000</v>
      </c>
      <c r="I50" s="5">
        <v>1000</v>
      </c>
      <c r="J50" s="5">
        <v>1000</v>
      </c>
      <c r="K50" s="5">
        <v>1000</v>
      </c>
      <c r="L50" s="5">
        <v>1000</v>
      </c>
      <c r="M50" s="5">
        <v>1000</v>
      </c>
      <c r="N50" s="5">
        <v>1000</v>
      </c>
      <c r="O50" s="5">
        <v>1000</v>
      </c>
      <c r="P50" s="5">
        <v>1000</v>
      </c>
      <c r="Q50" s="5">
        <v>1000</v>
      </c>
      <c r="R50" s="5">
        <f t="shared" si="7"/>
        <v>12000</v>
      </c>
      <c r="S50" s="5">
        <v>24000</v>
      </c>
      <c r="T50" s="5">
        <f t="shared" si="8"/>
        <v>-5235.2941176470595</v>
      </c>
      <c r="U50" s="5">
        <f t="shared" si="11"/>
        <v>12000</v>
      </c>
      <c r="V50" s="5">
        <f>20000/4</f>
        <v>5000</v>
      </c>
      <c r="W50" s="5">
        <f t="shared" si="12"/>
        <v>1764.7058823529405</v>
      </c>
    </row>
    <row r="51" spans="1:23" ht="12.75">
      <c r="A51" s="1">
        <f t="shared" si="4"/>
        <v>48</v>
      </c>
      <c r="B51" s="1" t="s">
        <v>14</v>
      </c>
      <c r="C51" s="2">
        <v>21</v>
      </c>
      <c r="D51" s="9"/>
      <c r="E51" s="9">
        <f t="shared" si="6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>
        <f t="shared" si="7"/>
        <v>0</v>
      </c>
      <c r="S51" s="5">
        <f>R51</f>
        <v>0</v>
      </c>
      <c r="T51" s="5">
        <f t="shared" si="8"/>
        <v>0</v>
      </c>
      <c r="U51" s="5">
        <f t="shared" si="11"/>
        <v>0</v>
      </c>
      <c r="V51" s="5">
        <f>U51</f>
        <v>0</v>
      </c>
      <c r="W51" s="5">
        <f t="shared" si="12"/>
        <v>0</v>
      </c>
    </row>
    <row r="52" spans="1:23" ht="12.75">
      <c r="A52" s="1">
        <f t="shared" si="4"/>
        <v>49</v>
      </c>
      <c r="B52" s="1" t="s">
        <v>14</v>
      </c>
      <c r="C52" s="2">
        <v>25</v>
      </c>
      <c r="D52" s="9">
        <v>1</v>
      </c>
      <c r="E52" s="9">
        <f t="shared" si="6"/>
        <v>6764.705882352941</v>
      </c>
      <c r="F52" s="5">
        <v>1000</v>
      </c>
      <c r="G52" s="5">
        <v>1000</v>
      </c>
      <c r="H52" s="5">
        <v>1000</v>
      </c>
      <c r="I52" s="5">
        <v>1000</v>
      </c>
      <c r="J52" s="5">
        <v>1000</v>
      </c>
      <c r="K52" s="5">
        <v>1000</v>
      </c>
      <c r="L52" s="5"/>
      <c r="M52" s="5"/>
      <c r="N52" s="5"/>
      <c r="O52" s="5"/>
      <c r="P52" s="5"/>
      <c r="Q52" s="5"/>
      <c r="R52" s="5">
        <f t="shared" si="7"/>
        <v>6000</v>
      </c>
      <c r="S52" s="5">
        <f>R52+2000</f>
        <v>8000</v>
      </c>
      <c r="T52" s="5">
        <f t="shared" si="8"/>
        <v>4764.7058823529405</v>
      </c>
      <c r="U52" s="5">
        <f t="shared" si="11"/>
        <v>0</v>
      </c>
      <c r="V52" s="5">
        <v>0</v>
      </c>
      <c r="W52" s="5">
        <f t="shared" si="12"/>
        <v>4764.7058823529405</v>
      </c>
    </row>
    <row r="53" spans="1:23" ht="12.75">
      <c r="A53" s="1">
        <f t="shared" si="4"/>
        <v>50</v>
      </c>
      <c r="B53" s="1" t="s">
        <v>14</v>
      </c>
      <c r="C53" s="2" t="s">
        <v>15</v>
      </c>
      <c r="D53" s="9"/>
      <c r="E53" s="9">
        <f t="shared" si="6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f t="shared" si="7"/>
        <v>0</v>
      </c>
      <c r="S53" s="5">
        <f aca="true" t="shared" si="13" ref="S53:S80">R53</f>
        <v>0</v>
      </c>
      <c r="T53" s="5">
        <f t="shared" si="8"/>
        <v>0</v>
      </c>
      <c r="U53" s="5">
        <f t="shared" si="11"/>
        <v>0</v>
      </c>
      <c r="V53" s="5">
        <f aca="true" t="shared" si="14" ref="V53:V80">U53</f>
        <v>0</v>
      </c>
      <c r="W53" s="5">
        <f t="shared" si="12"/>
        <v>0</v>
      </c>
    </row>
    <row r="54" spans="1:23" ht="12.75">
      <c r="A54" s="1">
        <f t="shared" si="4"/>
        <v>51</v>
      </c>
      <c r="B54" s="1" t="s">
        <v>14</v>
      </c>
      <c r="C54" s="2">
        <v>27</v>
      </c>
      <c r="D54" s="9">
        <v>1</v>
      </c>
      <c r="E54" s="9">
        <f t="shared" si="6"/>
        <v>6764.705882352941</v>
      </c>
      <c r="F54" s="5">
        <v>1000</v>
      </c>
      <c r="G54" s="5">
        <v>1000</v>
      </c>
      <c r="H54" s="5">
        <v>1000</v>
      </c>
      <c r="I54" s="5">
        <v>1000</v>
      </c>
      <c r="J54" s="5">
        <v>1000</v>
      </c>
      <c r="K54" s="5">
        <v>1000</v>
      </c>
      <c r="L54" s="5"/>
      <c r="M54" s="5"/>
      <c r="N54" s="5"/>
      <c r="O54" s="5"/>
      <c r="P54" s="5"/>
      <c r="Q54" s="5"/>
      <c r="R54" s="5">
        <f t="shared" si="7"/>
        <v>6000</v>
      </c>
      <c r="S54" s="5">
        <f>R54+2000</f>
        <v>8000</v>
      </c>
      <c r="T54" s="5">
        <f t="shared" si="8"/>
        <v>4764.7058823529405</v>
      </c>
      <c r="U54" s="5">
        <f t="shared" si="11"/>
        <v>0</v>
      </c>
      <c r="V54" s="5">
        <v>0</v>
      </c>
      <c r="W54" s="5">
        <f t="shared" si="12"/>
        <v>4764.7058823529405</v>
      </c>
    </row>
    <row r="55" spans="1:23" ht="12.75">
      <c r="A55" s="1">
        <f t="shared" si="4"/>
        <v>52</v>
      </c>
      <c r="B55" s="1" t="s">
        <v>14</v>
      </c>
      <c r="C55" s="2">
        <v>1</v>
      </c>
      <c r="D55" s="9">
        <v>1</v>
      </c>
      <c r="E55" s="9">
        <f t="shared" si="6"/>
        <v>6764.705882352941</v>
      </c>
      <c r="F55" s="5">
        <v>1000</v>
      </c>
      <c r="G55" s="5">
        <v>1000</v>
      </c>
      <c r="H55" s="5">
        <v>1000</v>
      </c>
      <c r="I55" s="5">
        <v>1000</v>
      </c>
      <c r="J55" s="5">
        <v>1000</v>
      </c>
      <c r="K55" s="5">
        <v>1000</v>
      </c>
      <c r="L55" s="5"/>
      <c r="M55" s="5"/>
      <c r="N55" s="5"/>
      <c r="O55" s="5"/>
      <c r="P55" s="5"/>
      <c r="Q55" s="5"/>
      <c r="R55" s="5">
        <f t="shared" si="7"/>
        <v>6000</v>
      </c>
      <c r="S55" s="5">
        <f>R55+2000</f>
        <v>8000</v>
      </c>
      <c r="T55" s="5">
        <f t="shared" si="8"/>
        <v>4764.7058823529405</v>
      </c>
      <c r="U55" s="5">
        <f t="shared" si="11"/>
        <v>0</v>
      </c>
      <c r="V55" s="5">
        <v>0</v>
      </c>
      <c r="W55" s="5">
        <f t="shared" si="12"/>
        <v>4764.7058823529405</v>
      </c>
    </row>
    <row r="56" spans="1:23" ht="12.75">
      <c r="A56" s="1">
        <f t="shared" si="4"/>
        <v>53</v>
      </c>
      <c r="B56" s="1" t="s">
        <v>14</v>
      </c>
      <c r="C56" s="2">
        <v>5</v>
      </c>
      <c r="D56" s="9">
        <v>1</v>
      </c>
      <c r="E56" s="9">
        <f t="shared" si="6"/>
        <v>6764.705882352941</v>
      </c>
      <c r="F56" s="5">
        <v>1000</v>
      </c>
      <c r="G56" s="5">
        <v>1000</v>
      </c>
      <c r="H56" s="5">
        <v>1000</v>
      </c>
      <c r="I56" s="5">
        <v>1000</v>
      </c>
      <c r="J56" s="5">
        <v>1000</v>
      </c>
      <c r="K56" s="5">
        <v>1000</v>
      </c>
      <c r="L56" s="5">
        <v>1000</v>
      </c>
      <c r="M56" s="5">
        <v>1000</v>
      </c>
      <c r="N56" s="5"/>
      <c r="O56" s="5"/>
      <c r="P56" s="5"/>
      <c r="Q56" s="5"/>
      <c r="R56" s="5">
        <f aca="true" t="shared" si="15" ref="R56:R80">SUM(F56:Q56)</f>
        <v>8000</v>
      </c>
      <c r="S56" s="5">
        <f>R56+2000</f>
        <v>10000</v>
      </c>
      <c r="T56" s="5">
        <f t="shared" si="8"/>
        <v>4764.7058823529405</v>
      </c>
      <c r="U56" s="5">
        <f t="shared" si="11"/>
        <v>0</v>
      </c>
      <c r="V56" s="5">
        <v>0</v>
      </c>
      <c r="W56" s="5">
        <f t="shared" si="12"/>
        <v>4764.7058823529405</v>
      </c>
    </row>
    <row r="57" spans="1:23" ht="12.75">
      <c r="A57" s="1">
        <f t="shared" si="4"/>
        <v>54</v>
      </c>
      <c r="B57" s="1" t="s">
        <v>16</v>
      </c>
      <c r="C57" s="2">
        <v>16</v>
      </c>
      <c r="D57" s="9"/>
      <c r="E57" s="9">
        <f t="shared" si="6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f t="shared" si="15"/>
        <v>0</v>
      </c>
      <c r="S57" s="5">
        <f t="shared" si="13"/>
        <v>0</v>
      </c>
      <c r="T57" s="5">
        <f t="shared" si="8"/>
        <v>0</v>
      </c>
      <c r="U57" s="5">
        <f t="shared" si="11"/>
        <v>0</v>
      </c>
      <c r="V57" s="5">
        <f t="shared" si="14"/>
        <v>0</v>
      </c>
      <c r="W57" s="5">
        <f t="shared" si="12"/>
        <v>0</v>
      </c>
    </row>
    <row r="58" spans="1:23" ht="12.75">
      <c r="A58" s="1">
        <f t="shared" si="4"/>
        <v>55</v>
      </c>
      <c r="B58" s="1" t="s">
        <v>16</v>
      </c>
      <c r="C58" s="2">
        <v>18</v>
      </c>
      <c r="D58" s="9">
        <v>1</v>
      </c>
      <c r="E58" s="9">
        <f t="shared" si="6"/>
        <v>6764.705882352941</v>
      </c>
      <c r="F58" s="5">
        <v>1000</v>
      </c>
      <c r="G58" s="5">
        <v>1000</v>
      </c>
      <c r="H58" s="5">
        <v>1000</v>
      </c>
      <c r="I58" s="5">
        <v>1000</v>
      </c>
      <c r="J58" s="5">
        <v>1000</v>
      </c>
      <c r="K58" s="5">
        <v>1000</v>
      </c>
      <c r="L58" s="5">
        <v>1000</v>
      </c>
      <c r="M58" s="5">
        <v>1000</v>
      </c>
      <c r="N58" s="5">
        <v>1000</v>
      </c>
      <c r="O58" s="5">
        <v>1000</v>
      </c>
      <c r="P58" s="5">
        <v>1000</v>
      </c>
      <c r="Q58" s="5">
        <v>1000</v>
      </c>
      <c r="R58" s="5">
        <f t="shared" si="15"/>
        <v>12000</v>
      </c>
      <c r="S58" s="5">
        <f>R58+3000</f>
        <v>15000</v>
      </c>
      <c r="T58" s="5">
        <f t="shared" si="8"/>
        <v>3764.7058823529405</v>
      </c>
      <c r="U58" s="5">
        <f t="shared" si="11"/>
        <v>12000</v>
      </c>
      <c r="V58" s="5">
        <f>20000/4</f>
        <v>5000</v>
      </c>
      <c r="W58" s="5">
        <f t="shared" si="12"/>
        <v>10764.70588235294</v>
      </c>
    </row>
    <row r="59" spans="1:23" ht="12.75">
      <c r="A59" s="1">
        <f t="shared" si="4"/>
        <v>56</v>
      </c>
      <c r="B59" s="1" t="s">
        <v>16</v>
      </c>
      <c r="C59" s="2" t="s">
        <v>17</v>
      </c>
      <c r="D59" s="9"/>
      <c r="E59" s="9">
        <f t="shared" si="6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15"/>
        <v>0</v>
      </c>
      <c r="S59" s="5">
        <f t="shared" si="13"/>
        <v>0</v>
      </c>
      <c r="T59" s="5">
        <f t="shared" si="8"/>
        <v>0</v>
      </c>
      <c r="U59" s="5">
        <f t="shared" si="11"/>
        <v>0</v>
      </c>
      <c r="V59" s="5">
        <f t="shared" si="14"/>
        <v>0</v>
      </c>
      <c r="W59" s="5">
        <f t="shared" si="12"/>
        <v>0</v>
      </c>
    </row>
    <row r="60" spans="1:23" ht="12.75">
      <c r="A60" s="1">
        <f t="shared" si="4"/>
        <v>57</v>
      </c>
      <c r="B60" s="1" t="s">
        <v>16</v>
      </c>
      <c r="C60" s="2">
        <v>8</v>
      </c>
      <c r="D60" s="9">
        <v>1</v>
      </c>
      <c r="E60" s="9">
        <f t="shared" si="6"/>
        <v>6764.705882352941</v>
      </c>
      <c r="F60" s="5">
        <v>1000</v>
      </c>
      <c r="G60" s="5">
        <v>1000</v>
      </c>
      <c r="H60" s="5">
        <v>1000</v>
      </c>
      <c r="I60" s="5">
        <v>1000</v>
      </c>
      <c r="J60" s="5">
        <v>1000</v>
      </c>
      <c r="K60" s="5">
        <v>1000</v>
      </c>
      <c r="L60" s="5"/>
      <c r="M60" s="5"/>
      <c r="N60" s="5"/>
      <c r="O60" s="5"/>
      <c r="P60" s="5"/>
      <c r="Q60" s="5"/>
      <c r="R60" s="5">
        <f t="shared" si="15"/>
        <v>6000</v>
      </c>
      <c r="S60" s="5">
        <f>R60+2000</f>
        <v>8000</v>
      </c>
      <c r="T60" s="5">
        <f t="shared" si="8"/>
        <v>4764.7058823529405</v>
      </c>
      <c r="U60" s="5">
        <f t="shared" si="11"/>
        <v>0</v>
      </c>
      <c r="V60" s="5">
        <v>0</v>
      </c>
      <c r="W60" s="5">
        <f t="shared" si="12"/>
        <v>4764.7058823529405</v>
      </c>
    </row>
    <row r="61" spans="1:23" ht="12.75">
      <c r="A61" s="1">
        <f t="shared" si="4"/>
        <v>58</v>
      </c>
      <c r="B61" s="1" t="s">
        <v>16</v>
      </c>
      <c r="C61" s="2">
        <v>4</v>
      </c>
      <c r="D61" s="9"/>
      <c r="E61" s="9">
        <f t="shared" si="6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f t="shared" si="15"/>
        <v>0</v>
      </c>
      <c r="S61" s="5">
        <f t="shared" si="13"/>
        <v>0</v>
      </c>
      <c r="T61" s="5">
        <f t="shared" si="8"/>
        <v>0</v>
      </c>
      <c r="U61" s="5">
        <f t="shared" si="11"/>
        <v>0</v>
      </c>
      <c r="V61" s="5">
        <f t="shared" si="14"/>
        <v>0</v>
      </c>
      <c r="W61" s="5">
        <f t="shared" si="12"/>
        <v>0</v>
      </c>
    </row>
    <row r="62" spans="1:23" ht="12.75">
      <c r="A62" s="1">
        <f t="shared" si="4"/>
        <v>59</v>
      </c>
      <c r="B62" s="1" t="s">
        <v>16</v>
      </c>
      <c r="C62" s="2">
        <v>6</v>
      </c>
      <c r="D62" s="9"/>
      <c r="E62" s="9">
        <f t="shared" si="6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f t="shared" si="15"/>
        <v>0</v>
      </c>
      <c r="S62" s="5">
        <f t="shared" si="13"/>
        <v>0</v>
      </c>
      <c r="T62" s="5">
        <f t="shared" si="8"/>
        <v>0</v>
      </c>
      <c r="U62" s="5">
        <f t="shared" si="11"/>
        <v>0</v>
      </c>
      <c r="V62" s="5">
        <f t="shared" si="14"/>
        <v>0</v>
      </c>
      <c r="W62" s="5">
        <f t="shared" si="12"/>
        <v>0</v>
      </c>
    </row>
    <row r="63" spans="1:23" ht="12.75">
      <c r="A63" s="1">
        <f t="shared" si="4"/>
        <v>60</v>
      </c>
      <c r="B63" s="1" t="s">
        <v>16</v>
      </c>
      <c r="C63" s="2">
        <v>1</v>
      </c>
      <c r="D63" s="9">
        <v>1</v>
      </c>
      <c r="E63" s="9">
        <f t="shared" si="6"/>
        <v>6764.705882352941</v>
      </c>
      <c r="F63" s="5">
        <v>1000</v>
      </c>
      <c r="G63" s="5">
        <v>1000</v>
      </c>
      <c r="H63" s="5">
        <v>1000</v>
      </c>
      <c r="I63" s="5">
        <v>1000</v>
      </c>
      <c r="J63" s="5">
        <v>1000</v>
      </c>
      <c r="K63" s="5">
        <v>1000</v>
      </c>
      <c r="L63" s="5">
        <v>1000</v>
      </c>
      <c r="M63" s="5">
        <v>1000</v>
      </c>
      <c r="N63" s="5">
        <v>1000</v>
      </c>
      <c r="O63" s="5">
        <v>1000</v>
      </c>
      <c r="P63" s="5">
        <v>1000</v>
      </c>
      <c r="Q63" s="5">
        <v>1000</v>
      </c>
      <c r="R63" s="5">
        <f t="shared" si="15"/>
        <v>12000</v>
      </c>
      <c r="S63" s="5">
        <f>R63+2000</f>
        <v>14000</v>
      </c>
      <c r="T63" s="5">
        <f t="shared" si="8"/>
        <v>4764.7058823529405</v>
      </c>
      <c r="U63" s="5">
        <f t="shared" si="11"/>
        <v>12000</v>
      </c>
      <c r="V63" s="5">
        <f>20000/4</f>
        <v>5000</v>
      </c>
      <c r="W63" s="5">
        <f t="shared" si="12"/>
        <v>11764.70588235294</v>
      </c>
    </row>
    <row r="64" spans="1:23" ht="12.75">
      <c r="A64" s="1">
        <f t="shared" si="4"/>
        <v>61</v>
      </c>
      <c r="B64" s="1" t="s">
        <v>16</v>
      </c>
      <c r="C64" s="2">
        <v>11</v>
      </c>
      <c r="D64" s="9"/>
      <c r="E64" s="9">
        <f t="shared" si="6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15"/>
        <v>0</v>
      </c>
      <c r="S64" s="5">
        <f t="shared" si="13"/>
        <v>0</v>
      </c>
      <c r="T64" s="5">
        <f t="shared" si="8"/>
        <v>0</v>
      </c>
      <c r="U64" s="5">
        <f t="shared" si="11"/>
        <v>0</v>
      </c>
      <c r="V64" s="5">
        <f t="shared" si="14"/>
        <v>0</v>
      </c>
      <c r="W64" s="5">
        <f t="shared" si="12"/>
        <v>0</v>
      </c>
    </row>
    <row r="65" spans="1:23" ht="12.75">
      <c r="A65" s="1">
        <f t="shared" si="4"/>
        <v>62</v>
      </c>
      <c r="B65" s="1" t="s">
        <v>18</v>
      </c>
      <c r="C65" s="2">
        <v>57</v>
      </c>
      <c r="D65" s="9"/>
      <c r="E65" s="9">
        <f t="shared" si="6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f t="shared" si="15"/>
        <v>0</v>
      </c>
      <c r="S65" s="5">
        <f t="shared" si="13"/>
        <v>0</v>
      </c>
      <c r="T65" s="5">
        <f t="shared" si="8"/>
        <v>0</v>
      </c>
      <c r="U65" s="5">
        <f t="shared" si="11"/>
        <v>0</v>
      </c>
      <c r="V65" s="5">
        <f t="shared" si="14"/>
        <v>0</v>
      </c>
      <c r="W65" s="5">
        <f t="shared" si="12"/>
        <v>0</v>
      </c>
    </row>
    <row r="66" spans="1:23" ht="12.75">
      <c r="A66" s="1">
        <f t="shared" si="4"/>
        <v>63</v>
      </c>
      <c r="B66" s="1" t="s">
        <v>19</v>
      </c>
      <c r="C66" s="2">
        <v>6</v>
      </c>
      <c r="D66" s="9"/>
      <c r="E66" s="9">
        <f t="shared" si="6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15"/>
        <v>0</v>
      </c>
      <c r="S66" s="5">
        <f t="shared" si="13"/>
        <v>0</v>
      </c>
      <c r="T66" s="5">
        <f t="shared" si="8"/>
        <v>0</v>
      </c>
      <c r="U66" s="5">
        <f t="shared" si="11"/>
        <v>0</v>
      </c>
      <c r="V66" s="5">
        <f t="shared" si="14"/>
        <v>0</v>
      </c>
      <c r="W66" s="5">
        <f t="shared" si="12"/>
        <v>0</v>
      </c>
    </row>
    <row r="67" spans="1:23" ht="12.75">
      <c r="A67" s="1">
        <f t="shared" si="4"/>
        <v>64</v>
      </c>
      <c r="B67" s="1" t="s">
        <v>20</v>
      </c>
      <c r="C67" s="2" t="s">
        <v>9</v>
      </c>
      <c r="D67" s="9"/>
      <c r="E67" s="9">
        <f t="shared" si="6"/>
        <v>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f t="shared" si="15"/>
        <v>0</v>
      </c>
      <c r="S67" s="5">
        <f t="shared" si="13"/>
        <v>0</v>
      </c>
      <c r="T67" s="5">
        <f t="shared" si="8"/>
        <v>0</v>
      </c>
      <c r="U67" s="5">
        <f t="shared" si="11"/>
        <v>0</v>
      </c>
      <c r="V67" s="5">
        <f t="shared" si="14"/>
        <v>0</v>
      </c>
      <c r="W67" s="5">
        <f t="shared" si="12"/>
        <v>0</v>
      </c>
    </row>
    <row r="68" spans="1:23" ht="12.75">
      <c r="A68" s="1">
        <f t="shared" si="4"/>
        <v>65</v>
      </c>
      <c r="B68" s="1" t="s">
        <v>20</v>
      </c>
      <c r="C68" s="2">
        <v>8</v>
      </c>
      <c r="D68" s="9"/>
      <c r="E68" s="9">
        <f t="shared" si="6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15"/>
        <v>0</v>
      </c>
      <c r="S68" s="5">
        <f t="shared" si="13"/>
        <v>0</v>
      </c>
      <c r="T68" s="5">
        <f t="shared" si="8"/>
        <v>0</v>
      </c>
      <c r="U68" s="5">
        <f t="shared" si="11"/>
        <v>0</v>
      </c>
      <c r="V68" s="5">
        <f t="shared" si="14"/>
        <v>0</v>
      </c>
      <c r="W68" s="5">
        <f t="shared" si="12"/>
        <v>0</v>
      </c>
    </row>
    <row r="69" spans="1:23" ht="12.75">
      <c r="A69" s="1">
        <f t="shared" si="4"/>
        <v>66</v>
      </c>
      <c r="B69" s="1" t="s">
        <v>21</v>
      </c>
      <c r="C69" s="2">
        <v>3</v>
      </c>
      <c r="D69" s="9"/>
      <c r="E69" s="9">
        <f t="shared" si="6"/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f t="shared" si="15"/>
        <v>0</v>
      </c>
      <c r="S69" s="5">
        <f t="shared" si="13"/>
        <v>0</v>
      </c>
      <c r="T69" s="5">
        <f t="shared" si="8"/>
        <v>0</v>
      </c>
      <c r="U69" s="5">
        <f t="shared" si="11"/>
        <v>0</v>
      </c>
      <c r="V69" s="5">
        <f t="shared" si="14"/>
        <v>0</v>
      </c>
      <c r="W69" s="5">
        <f t="shared" si="12"/>
        <v>0</v>
      </c>
    </row>
    <row r="70" spans="1:23" ht="12.75">
      <c r="A70" s="1">
        <f t="shared" si="4"/>
        <v>67</v>
      </c>
      <c r="B70" s="1" t="s">
        <v>21</v>
      </c>
      <c r="C70" s="2">
        <v>8</v>
      </c>
      <c r="D70" s="9"/>
      <c r="E70" s="9">
        <f t="shared" si="6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f t="shared" si="15"/>
        <v>0</v>
      </c>
      <c r="S70" s="5">
        <f t="shared" si="13"/>
        <v>0</v>
      </c>
      <c r="T70" s="5">
        <f t="shared" si="8"/>
        <v>0</v>
      </c>
      <c r="U70" s="5">
        <f t="shared" si="11"/>
        <v>0</v>
      </c>
      <c r="V70" s="5">
        <f t="shared" si="14"/>
        <v>0</v>
      </c>
      <c r="W70" s="5">
        <f t="shared" si="12"/>
        <v>0</v>
      </c>
    </row>
    <row r="71" spans="1:23" ht="12.75">
      <c r="A71" s="1">
        <f aca="true" t="shared" si="16" ref="A71:A80">A70+1</f>
        <v>68</v>
      </c>
      <c r="B71" s="1" t="s">
        <v>21</v>
      </c>
      <c r="C71" s="2">
        <v>14</v>
      </c>
      <c r="D71" s="9"/>
      <c r="E71" s="9">
        <f t="shared" si="6"/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f t="shared" si="15"/>
        <v>0</v>
      </c>
      <c r="S71" s="5">
        <f t="shared" si="13"/>
        <v>0</v>
      </c>
      <c r="T71" s="5">
        <f t="shared" si="8"/>
        <v>0</v>
      </c>
      <c r="U71" s="5">
        <f t="shared" si="11"/>
        <v>0</v>
      </c>
      <c r="V71" s="5">
        <f t="shared" si="14"/>
        <v>0</v>
      </c>
      <c r="W71" s="5">
        <f t="shared" si="12"/>
        <v>0</v>
      </c>
    </row>
    <row r="72" spans="1:23" ht="12.75">
      <c r="A72" s="1">
        <f t="shared" si="16"/>
        <v>69</v>
      </c>
      <c r="B72" s="1" t="s">
        <v>21</v>
      </c>
      <c r="C72" s="2">
        <v>16</v>
      </c>
      <c r="D72" s="9"/>
      <c r="E72" s="9">
        <f t="shared" si="6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 t="shared" si="15"/>
        <v>0</v>
      </c>
      <c r="S72" s="5">
        <f t="shared" si="13"/>
        <v>0</v>
      </c>
      <c r="T72" s="5">
        <f t="shared" si="8"/>
        <v>0</v>
      </c>
      <c r="U72" s="5">
        <f t="shared" si="11"/>
        <v>0</v>
      </c>
      <c r="V72" s="5">
        <f t="shared" si="14"/>
        <v>0</v>
      </c>
      <c r="W72" s="5">
        <f t="shared" si="12"/>
        <v>0</v>
      </c>
    </row>
    <row r="73" spans="1:23" ht="12.75">
      <c r="A73" s="1">
        <f t="shared" si="16"/>
        <v>70</v>
      </c>
      <c r="B73" s="1" t="s">
        <v>21</v>
      </c>
      <c r="C73" s="2">
        <v>19</v>
      </c>
      <c r="D73" s="9"/>
      <c r="E73" s="9">
        <f t="shared" si="6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15"/>
        <v>0</v>
      </c>
      <c r="S73" s="5">
        <f t="shared" si="13"/>
        <v>0</v>
      </c>
      <c r="T73" s="5">
        <f t="shared" si="8"/>
        <v>0</v>
      </c>
      <c r="U73" s="5">
        <f t="shared" si="11"/>
        <v>0</v>
      </c>
      <c r="V73" s="5">
        <f t="shared" si="14"/>
        <v>0</v>
      </c>
      <c r="W73" s="5">
        <f t="shared" si="12"/>
        <v>0</v>
      </c>
    </row>
    <row r="74" spans="1:23" ht="12.75">
      <c r="A74" s="1">
        <f t="shared" si="16"/>
        <v>71</v>
      </c>
      <c r="B74" s="1" t="s">
        <v>21</v>
      </c>
      <c r="C74" s="2">
        <v>21</v>
      </c>
      <c r="D74" s="9"/>
      <c r="E74" s="9">
        <f t="shared" si="6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15"/>
        <v>0</v>
      </c>
      <c r="S74" s="5">
        <f t="shared" si="13"/>
        <v>0</v>
      </c>
      <c r="T74" s="5">
        <f t="shared" si="8"/>
        <v>0</v>
      </c>
      <c r="U74" s="5">
        <f t="shared" si="11"/>
        <v>0</v>
      </c>
      <c r="V74" s="5">
        <f t="shared" si="14"/>
        <v>0</v>
      </c>
      <c r="W74" s="5">
        <f t="shared" si="12"/>
        <v>0</v>
      </c>
    </row>
    <row r="75" spans="1:23" ht="12.75">
      <c r="A75" s="1">
        <f t="shared" si="16"/>
        <v>72</v>
      </c>
      <c r="B75" s="1" t="s">
        <v>21</v>
      </c>
      <c r="C75" s="2">
        <v>22</v>
      </c>
      <c r="D75" s="9"/>
      <c r="E75" s="9">
        <f aca="true" t="shared" si="17" ref="E75:E80">115000/17*D75</f>
        <v>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f t="shared" si="15"/>
        <v>0</v>
      </c>
      <c r="S75" s="5">
        <f t="shared" si="13"/>
        <v>0</v>
      </c>
      <c r="T75" s="5">
        <f aca="true" t="shared" si="18" ref="T75:T80">E75+R75-S75</f>
        <v>0</v>
      </c>
      <c r="U75" s="5">
        <f t="shared" si="11"/>
        <v>0</v>
      </c>
      <c r="V75" s="5">
        <f t="shared" si="14"/>
        <v>0</v>
      </c>
      <c r="W75" s="5">
        <f t="shared" si="12"/>
        <v>0</v>
      </c>
    </row>
    <row r="76" spans="1:23" ht="12.75">
      <c r="A76" s="1">
        <f t="shared" si="16"/>
        <v>73</v>
      </c>
      <c r="B76" s="1" t="s">
        <v>21</v>
      </c>
      <c r="C76" s="2">
        <v>23</v>
      </c>
      <c r="D76" s="9"/>
      <c r="E76" s="9">
        <f t="shared" si="17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f t="shared" si="15"/>
        <v>0</v>
      </c>
      <c r="S76" s="5">
        <f t="shared" si="13"/>
        <v>0</v>
      </c>
      <c r="T76" s="5">
        <f t="shared" si="18"/>
        <v>0</v>
      </c>
      <c r="U76" s="5">
        <f t="shared" si="11"/>
        <v>0</v>
      </c>
      <c r="V76" s="5">
        <f t="shared" si="14"/>
        <v>0</v>
      </c>
      <c r="W76" s="5">
        <f t="shared" si="12"/>
        <v>0</v>
      </c>
    </row>
    <row r="77" spans="1:23" ht="12.75">
      <c r="A77" s="1">
        <f t="shared" si="16"/>
        <v>74</v>
      </c>
      <c r="B77" s="1" t="s">
        <v>21</v>
      </c>
      <c r="C77" s="2">
        <v>24</v>
      </c>
      <c r="D77" s="9"/>
      <c r="E77" s="9">
        <f t="shared" si="17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f t="shared" si="15"/>
        <v>0</v>
      </c>
      <c r="S77" s="5">
        <f t="shared" si="13"/>
        <v>0</v>
      </c>
      <c r="T77" s="5">
        <f t="shared" si="18"/>
        <v>0</v>
      </c>
      <c r="U77" s="5">
        <f t="shared" si="11"/>
        <v>0</v>
      </c>
      <c r="V77" s="5">
        <f t="shared" si="14"/>
        <v>0</v>
      </c>
      <c r="W77" s="5">
        <f t="shared" si="12"/>
        <v>0</v>
      </c>
    </row>
    <row r="78" spans="1:23" ht="12.75">
      <c r="A78" s="1">
        <f t="shared" si="16"/>
        <v>75</v>
      </c>
      <c r="B78" s="1" t="s">
        <v>21</v>
      </c>
      <c r="C78" s="2">
        <v>26</v>
      </c>
      <c r="D78" s="9"/>
      <c r="E78" s="9">
        <f t="shared" si="17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15"/>
        <v>0</v>
      </c>
      <c r="S78" s="5">
        <f t="shared" si="13"/>
        <v>0</v>
      </c>
      <c r="T78" s="5">
        <f t="shared" si="18"/>
        <v>0</v>
      </c>
      <c r="U78" s="5">
        <f t="shared" si="11"/>
        <v>0</v>
      </c>
      <c r="V78" s="5">
        <f t="shared" si="14"/>
        <v>0</v>
      </c>
      <c r="W78" s="5">
        <f t="shared" si="12"/>
        <v>0</v>
      </c>
    </row>
    <row r="79" spans="1:23" ht="12.75">
      <c r="A79" s="1">
        <f t="shared" si="16"/>
        <v>76</v>
      </c>
      <c r="B79" s="1" t="s">
        <v>21</v>
      </c>
      <c r="C79" s="2">
        <v>27</v>
      </c>
      <c r="D79" s="9"/>
      <c r="E79" s="9">
        <f t="shared" si="17"/>
        <v>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f t="shared" si="15"/>
        <v>0</v>
      </c>
      <c r="S79" s="5">
        <f t="shared" si="13"/>
        <v>0</v>
      </c>
      <c r="T79" s="5">
        <f t="shared" si="18"/>
        <v>0</v>
      </c>
      <c r="U79" s="5">
        <f t="shared" si="11"/>
        <v>0</v>
      </c>
      <c r="V79" s="5">
        <f t="shared" si="14"/>
        <v>0</v>
      </c>
      <c r="W79" s="5">
        <f t="shared" si="12"/>
        <v>0</v>
      </c>
    </row>
    <row r="80" spans="1:23" ht="12.75">
      <c r="A80" s="1">
        <f t="shared" si="16"/>
        <v>77</v>
      </c>
      <c r="B80" s="1" t="s">
        <v>22</v>
      </c>
      <c r="C80" s="2" t="s">
        <v>23</v>
      </c>
      <c r="D80" s="9"/>
      <c r="E80" s="9">
        <f t="shared" si="17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f t="shared" si="15"/>
        <v>0</v>
      </c>
      <c r="S80" s="5">
        <f t="shared" si="13"/>
        <v>0</v>
      </c>
      <c r="T80" s="5">
        <f t="shared" si="18"/>
        <v>0</v>
      </c>
      <c r="U80" s="5">
        <f t="shared" si="11"/>
        <v>0</v>
      </c>
      <c r="V80" s="5">
        <f t="shared" si="14"/>
        <v>0</v>
      </c>
      <c r="W80" s="5">
        <f t="shared" si="12"/>
        <v>0</v>
      </c>
    </row>
    <row r="81" spans="4:23" ht="12.75">
      <c r="D81">
        <f aca="true" t="shared" si="19" ref="D81:Q81">SUM(D4:D80)</f>
        <v>17</v>
      </c>
      <c r="E81">
        <f>SUM(E10:E80)</f>
        <v>114999.99999999999</v>
      </c>
      <c r="F81" s="5">
        <f t="shared" si="19"/>
        <v>17000</v>
      </c>
      <c r="G81" s="5">
        <f t="shared" si="19"/>
        <v>17000</v>
      </c>
      <c r="H81" s="5">
        <f t="shared" si="19"/>
        <v>17000</v>
      </c>
      <c r="I81" s="5">
        <f t="shared" si="19"/>
        <v>17000</v>
      </c>
      <c r="J81" s="5">
        <f t="shared" si="19"/>
        <v>16000</v>
      </c>
      <c r="K81" s="5">
        <f t="shared" si="19"/>
        <v>16000</v>
      </c>
      <c r="L81" s="5">
        <f t="shared" si="19"/>
        <v>12000</v>
      </c>
      <c r="M81" s="5">
        <f t="shared" si="19"/>
        <v>10000</v>
      </c>
      <c r="N81" s="5">
        <f t="shared" si="19"/>
        <v>5000</v>
      </c>
      <c r="O81" s="5">
        <f t="shared" si="19"/>
        <v>5000</v>
      </c>
      <c r="P81" s="5">
        <f t="shared" si="19"/>
        <v>4000</v>
      </c>
      <c r="Q81" s="5">
        <f t="shared" si="19"/>
        <v>4000</v>
      </c>
      <c r="R81" s="5">
        <f>SUM(F81:Q81)</f>
        <v>140000</v>
      </c>
      <c r="S81" s="5">
        <f>SUM(S4:S80)</f>
        <v>190000</v>
      </c>
      <c r="T81" s="5">
        <f>SUM(T10:T80)</f>
        <v>64999.99999999997</v>
      </c>
      <c r="U81" s="5">
        <f>SUM(U20:U80)</f>
        <v>48000</v>
      </c>
      <c r="V81" s="5">
        <f>SUM(V4:V80)</f>
        <v>20000</v>
      </c>
      <c r="W81" s="5">
        <f>SUM(W10:W80)</f>
        <v>92999.99999999996</v>
      </c>
    </row>
    <row r="82" ht="12.75">
      <c r="T82">
        <v>65000</v>
      </c>
    </row>
    <row r="83" ht="12.75">
      <c r="F83">
        <f>R81-F82</f>
        <v>140000</v>
      </c>
    </row>
  </sheetData>
  <mergeCells count="5">
    <mergeCell ref="U1:W1"/>
    <mergeCell ref="A2:A3"/>
    <mergeCell ref="B2:C3"/>
    <mergeCell ref="F2:Q2"/>
    <mergeCell ref="R1:T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6" sqref="T16"/>
    </sheetView>
  </sheetViews>
  <sheetFormatPr defaultColWidth="9.140625" defaultRowHeight="12.75"/>
  <cols>
    <col min="1" max="1" width="5.7109375" style="0" customWidth="1"/>
    <col min="2" max="2" width="18.8515625" style="0" customWidth="1"/>
    <col min="4" max="4" width="6.7109375" style="0" customWidth="1"/>
    <col min="5" max="5" width="0.42578125" style="0" customWidth="1"/>
    <col min="6" max="6" width="7.00390625" style="0" hidden="1" customWidth="1"/>
    <col min="7" max="7" width="6.57421875" style="0" hidden="1" customWidth="1"/>
    <col min="8" max="8" width="5.7109375" style="0" hidden="1" customWidth="1"/>
    <col min="9" max="9" width="6.28125" style="0" hidden="1" customWidth="1"/>
    <col min="10" max="10" width="6.8515625" style="0" hidden="1" customWidth="1"/>
    <col min="11" max="11" width="6.421875" style="0" hidden="1" customWidth="1"/>
    <col min="12" max="12" width="6.8515625" style="0" hidden="1" customWidth="1"/>
    <col min="13" max="13" width="6.00390625" style="0" hidden="1" customWidth="1"/>
    <col min="14" max="14" width="8.00390625" style="0" hidden="1" customWidth="1"/>
    <col min="15" max="15" width="7.28125" style="0" hidden="1" customWidth="1"/>
    <col min="16" max="16" width="6.28125" style="0" hidden="1" customWidth="1"/>
    <col min="17" max="17" width="7.28125" style="0" hidden="1" customWidth="1"/>
    <col min="18" max="18" width="10.28125" style="0" hidden="1" customWidth="1"/>
    <col min="19" max="19" width="9.140625" style="0" hidden="1" customWidth="1"/>
    <col min="20" max="20" width="12.00390625" style="0" bestFit="1" customWidth="1"/>
  </cols>
  <sheetData>
    <row r="1" spans="2:23" ht="12.75">
      <c r="B1" t="s">
        <v>186</v>
      </c>
      <c r="R1" s="22">
        <v>2015</v>
      </c>
      <c r="S1" s="22"/>
      <c r="T1" s="22"/>
      <c r="U1" s="22">
        <v>2016</v>
      </c>
      <c r="V1" s="22"/>
      <c r="W1" s="22"/>
    </row>
    <row r="2" spans="1:23" ht="12.75">
      <c r="A2" s="24" t="s">
        <v>24</v>
      </c>
      <c r="B2" s="26" t="s">
        <v>25</v>
      </c>
      <c r="C2" s="27"/>
      <c r="D2" s="7" t="s">
        <v>30</v>
      </c>
      <c r="E2" s="7"/>
      <c r="F2" s="30" t="s">
        <v>167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5" t="s">
        <v>26</v>
      </c>
      <c r="S2" s="5" t="s">
        <v>27</v>
      </c>
      <c r="T2" s="5" t="s">
        <v>175</v>
      </c>
      <c r="U2" s="5" t="s">
        <v>26</v>
      </c>
      <c r="V2" s="5" t="s">
        <v>27</v>
      </c>
      <c r="W2" s="5" t="s">
        <v>175</v>
      </c>
    </row>
    <row r="3" spans="1:23" ht="12.75">
      <c r="A3" s="25"/>
      <c r="B3" s="28"/>
      <c r="C3" s="29"/>
      <c r="D3" s="8" t="s">
        <v>31</v>
      </c>
      <c r="E3" s="8" t="s">
        <v>175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43</v>
      </c>
      <c r="K3" s="5" t="s">
        <v>36</v>
      </c>
      <c r="L3" s="5" t="s">
        <v>37</v>
      </c>
      <c r="M3" s="5" t="s">
        <v>38</v>
      </c>
      <c r="N3" s="5" t="s">
        <v>39</v>
      </c>
      <c r="O3" s="5" t="s">
        <v>40</v>
      </c>
      <c r="P3" s="5" t="s">
        <v>41</v>
      </c>
      <c r="Q3" s="5" t="s">
        <v>42</v>
      </c>
      <c r="R3" s="11" t="s">
        <v>44</v>
      </c>
      <c r="S3" s="5"/>
      <c r="T3" s="5"/>
      <c r="U3" s="11" t="s">
        <v>44</v>
      </c>
      <c r="V3" s="5"/>
      <c r="W3" s="5"/>
    </row>
    <row r="4" spans="1:23" ht="12.75">
      <c r="A4" s="1">
        <v>1</v>
      </c>
      <c r="B4" s="1" t="s">
        <v>0</v>
      </c>
      <c r="C4" s="2">
        <v>1</v>
      </c>
      <c r="D4" s="9">
        <v>1</v>
      </c>
      <c r="E4" s="9">
        <f>366800/19*D4</f>
        <v>19305.263157894737</v>
      </c>
      <c r="F4" s="5">
        <v>350</v>
      </c>
      <c r="G4" s="5">
        <v>350</v>
      </c>
      <c r="H4" s="5">
        <v>350</v>
      </c>
      <c r="I4" s="5">
        <v>350</v>
      </c>
      <c r="J4" s="5">
        <v>350</v>
      </c>
      <c r="K4" s="5">
        <v>350</v>
      </c>
      <c r="L4" s="5">
        <v>350</v>
      </c>
      <c r="M4" s="5">
        <v>350</v>
      </c>
      <c r="N4" s="5"/>
      <c r="O4" s="5"/>
      <c r="P4" s="5"/>
      <c r="Q4" s="5"/>
      <c r="R4" s="5">
        <f aca="true" t="shared" si="0" ref="R4:R35">SUM(F4:Q4)</f>
        <v>2800</v>
      </c>
      <c r="S4" s="5">
        <v>0</v>
      </c>
      <c r="T4" s="5">
        <f>E4+R4-S4</f>
        <v>22105.263157894737</v>
      </c>
      <c r="U4" s="5">
        <f>Q4*12</f>
        <v>0</v>
      </c>
      <c r="V4" s="5">
        <f>80850/426650*T4</f>
        <v>4188.938301455032</v>
      </c>
      <c r="W4" s="5">
        <f>T4+U4-V4</f>
        <v>17916.324856439704</v>
      </c>
    </row>
    <row r="5" spans="1:23" ht="12.75">
      <c r="A5" s="1">
        <f aca="true" t="shared" si="1" ref="A5:A36">A4+1</f>
        <v>2</v>
      </c>
      <c r="B5" s="1" t="s">
        <v>0</v>
      </c>
      <c r="C5" s="2">
        <v>2</v>
      </c>
      <c r="D5" s="9">
        <v>1</v>
      </c>
      <c r="E5" s="9">
        <f aca="true" t="shared" si="2" ref="E5:E68">366800/19*D5</f>
        <v>19305.263157894737</v>
      </c>
      <c r="F5" s="5">
        <v>350</v>
      </c>
      <c r="G5" s="5">
        <v>350</v>
      </c>
      <c r="H5" s="5">
        <v>350</v>
      </c>
      <c r="I5" s="5">
        <v>350</v>
      </c>
      <c r="J5" s="5">
        <v>350</v>
      </c>
      <c r="K5" s="5">
        <v>350</v>
      </c>
      <c r="L5" s="5">
        <v>350</v>
      </c>
      <c r="M5" s="5">
        <v>350</v>
      </c>
      <c r="N5" s="5">
        <v>350</v>
      </c>
      <c r="O5" s="5">
        <v>350</v>
      </c>
      <c r="P5" s="5">
        <v>350</v>
      </c>
      <c r="Q5" s="5">
        <v>350</v>
      </c>
      <c r="R5" s="5">
        <f t="shared" si="0"/>
        <v>4200</v>
      </c>
      <c r="S5" s="5">
        <v>0</v>
      </c>
      <c r="T5" s="5">
        <f aca="true" t="shared" si="3" ref="T5:T68">E5+R5-S5</f>
        <v>23505.263157894737</v>
      </c>
      <c r="U5" s="5">
        <f aca="true" t="shared" si="4" ref="U5:U68">Q5*12</f>
        <v>4200</v>
      </c>
      <c r="V5" s="5">
        <f aca="true" t="shared" si="5" ref="V5:V68">80850/426650*T5</f>
        <v>4454.23772721385</v>
      </c>
      <c r="W5" s="5">
        <f aca="true" t="shared" si="6" ref="W5:W68">T5+U5-V5</f>
        <v>23251.025430680886</v>
      </c>
    </row>
    <row r="6" spans="1:23" ht="12.75">
      <c r="A6" s="1">
        <f t="shared" si="1"/>
        <v>3</v>
      </c>
      <c r="B6" s="1" t="s">
        <v>0</v>
      </c>
      <c r="C6" s="2">
        <v>4</v>
      </c>
      <c r="D6" s="9"/>
      <c r="E6" s="9">
        <f t="shared" si="2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0</v>
      </c>
      <c r="S6" s="5">
        <v>0</v>
      </c>
      <c r="T6" s="5">
        <f t="shared" si="3"/>
        <v>0</v>
      </c>
      <c r="U6" s="5">
        <f t="shared" si="4"/>
        <v>0</v>
      </c>
      <c r="V6" s="5">
        <f t="shared" si="5"/>
        <v>0</v>
      </c>
      <c r="W6" s="5">
        <f t="shared" si="6"/>
        <v>0</v>
      </c>
    </row>
    <row r="7" spans="1:23" ht="12.75">
      <c r="A7" s="1">
        <f t="shared" si="1"/>
        <v>4</v>
      </c>
      <c r="B7" s="1" t="s">
        <v>0</v>
      </c>
      <c r="C7" s="2">
        <v>5</v>
      </c>
      <c r="D7" s="9"/>
      <c r="E7" s="9">
        <f t="shared" si="2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si="0"/>
        <v>0</v>
      </c>
      <c r="S7" s="5">
        <v>0</v>
      </c>
      <c r="T7" s="5">
        <f t="shared" si="3"/>
        <v>0</v>
      </c>
      <c r="U7" s="5">
        <f t="shared" si="4"/>
        <v>0</v>
      </c>
      <c r="V7" s="5">
        <f t="shared" si="5"/>
        <v>0</v>
      </c>
      <c r="W7" s="5">
        <f t="shared" si="6"/>
        <v>0</v>
      </c>
    </row>
    <row r="8" spans="1:23" ht="12.75">
      <c r="A8" s="1">
        <f t="shared" si="1"/>
        <v>5</v>
      </c>
      <c r="B8" s="1" t="s">
        <v>0</v>
      </c>
      <c r="C8" s="2">
        <v>6</v>
      </c>
      <c r="D8" s="9"/>
      <c r="E8" s="9">
        <f t="shared" si="2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0</v>
      </c>
      <c r="S8" s="5">
        <v>0</v>
      </c>
      <c r="T8" s="5">
        <f t="shared" si="3"/>
        <v>0</v>
      </c>
      <c r="U8" s="5">
        <f t="shared" si="4"/>
        <v>0</v>
      </c>
      <c r="V8" s="5">
        <f t="shared" si="5"/>
        <v>0</v>
      </c>
      <c r="W8" s="5">
        <f t="shared" si="6"/>
        <v>0</v>
      </c>
    </row>
    <row r="9" spans="1:23" ht="12.75">
      <c r="A9" s="1">
        <f t="shared" si="1"/>
        <v>6</v>
      </c>
      <c r="B9" s="1" t="s">
        <v>0</v>
      </c>
      <c r="C9" s="2">
        <v>8</v>
      </c>
      <c r="D9" s="9"/>
      <c r="E9" s="9">
        <f t="shared" si="2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  <c r="S9" s="5">
        <v>0</v>
      </c>
      <c r="T9" s="5">
        <f t="shared" si="3"/>
        <v>0</v>
      </c>
      <c r="U9" s="5">
        <f t="shared" si="4"/>
        <v>0</v>
      </c>
      <c r="V9" s="5">
        <f t="shared" si="5"/>
        <v>0</v>
      </c>
      <c r="W9" s="5">
        <f t="shared" si="6"/>
        <v>0</v>
      </c>
    </row>
    <row r="10" spans="1:23" ht="12.75">
      <c r="A10" s="1">
        <f t="shared" si="1"/>
        <v>7</v>
      </c>
      <c r="B10" s="1" t="s">
        <v>0</v>
      </c>
      <c r="C10" s="2">
        <v>9</v>
      </c>
      <c r="D10" s="9">
        <v>1</v>
      </c>
      <c r="E10" s="9">
        <f t="shared" si="2"/>
        <v>19305.263157894737</v>
      </c>
      <c r="F10" s="5">
        <v>350</v>
      </c>
      <c r="G10" s="5">
        <v>350</v>
      </c>
      <c r="H10" s="5">
        <v>350</v>
      </c>
      <c r="I10" s="5">
        <v>350</v>
      </c>
      <c r="J10" s="5">
        <v>350</v>
      </c>
      <c r="K10" s="5">
        <v>350</v>
      </c>
      <c r="L10" s="5">
        <v>350</v>
      </c>
      <c r="M10" s="5">
        <v>350</v>
      </c>
      <c r="N10" s="5"/>
      <c r="O10" s="5"/>
      <c r="P10" s="5"/>
      <c r="Q10" s="5"/>
      <c r="R10" s="5">
        <f t="shared" si="0"/>
        <v>2800</v>
      </c>
      <c r="S10" s="5">
        <v>0</v>
      </c>
      <c r="T10" s="5">
        <f t="shared" si="3"/>
        <v>22105.263157894737</v>
      </c>
      <c r="U10" s="5">
        <f t="shared" si="4"/>
        <v>0</v>
      </c>
      <c r="V10" s="5">
        <f t="shared" si="5"/>
        <v>4188.938301455032</v>
      </c>
      <c r="W10" s="5">
        <f t="shared" si="6"/>
        <v>17916.324856439704</v>
      </c>
    </row>
    <row r="11" spans="1:23" ht="12.75">
      <c r="A11" s="1">
        <f t="shared" si="1"/>
        <v>8</v>
      </c>
      <c r="B11" s="1" t="s">
        <v>0</v>
      </c>
      <c r="C11" s="2">
        <v>11</v>
      </c>
      <c r="D11" s="9">
        <v>1</v>
      </c>
      <c r="E11" s="9">
        <f t="shared" si="2"/>
        <v>19305.263157894737</v>
      </c>
      <c r="F11" s="5">
        <v>350</v>
      </c>
      <c r="G11" s="5">
        <v>350</v>
      </c>
      <c r="H11" s="5">
        <v>350</v>
      </c>
      <c r="I11" s="5">
        <v>350</v>
      </c>
      <c r="J11" s="5">
        <v>350</v>
      </c>
      <c r="K11" s="5">
        <v>350</v>
      </c>
      <c r="L11" s="5">
        <v>350</v>
      </c>
      <c r="M11" s="5">
        <v>350</v>
      </c>
      <c r="N11" s="5">
        <v>350</v>
      </c>
      <c r="O11" s="5">
        <v>350</v>
      </c>
      <c r="P11" s="5"/>
      <c r="Q11" s="5"/>
      <c r="R11" s="5">
        <f t="shared" si="0"/>
        <v>3500</v>
      </c>
      <c r="S11" s="5">
        <v>0</v>
      </c>
      <c r="T11" s="5">
        <f t="shared" si="3"/>
        <v>22805.263157894737</v>
      </c>
      <c r="U11" s="5">
        <f t="shared" si="4"/>
        <v>0</v>
      </c>
      <c r="V11" s="5">
        <f t="shared" si="5"/>
        <v>4321.588014334441</v>
      </c>
      <c r="W11" s="5">
        <f t="shared" si="6"/>
        <v>18483.675143560296</v>
      </c>
    </row>
    <row r="12" spans="1:23" ht="12.75">
      <c r="A12" s="1">
        <f t="shared" si="1"/>
        <v>9</v>
      </c>
      <c r="B12" s="1" t="s">
        <v>0</v>
      </c>
      <c r="C12" s="2">
        <v>12</v>
      </c>
      <c r="D12" s="9">
        <v>1</v>
      </c>
      <c r="E12" s="9">
        <f t="shared" si="2"/>
        <v>19305.263157894737</v>
      </c>
      <c r="F12" s="5">
        <v>350</v>
      </c>
      <c r="G12" s="5">
        <v>350</v>
      </c>
      <c r="H12" s="5">
        <v>350</v>
      </c>
      <c r="I12" s="5">
        <v>350</v>
      </c>
      <c r="J12" s="5">
        <v>350</v>
      </c>
      <c r="K12" s="5">
        <v>350</v>
      </c>
      <c r="L12" s="5">
        <v>350</v>
      </c>
      <c r="M12" s="5">
        <v>350</v>
      </c>
      <c r="N12" s="5">
        <v>350</v>
      </c>
      <c r="O12" s="5">
        <v>350</v>
      </c>
      <c r="P12" s="5">
        <v>350</v>
      </c>
      <c r="Q12" s="5">
        <v>350</v>
      </c>
      <c r="R12" s="5">
        <f t="shared" si="0"/>
        <v>4200</v>
      </c>
      <c r="S12" s="5">
        <v>0</v>
      </c>
      <c r="T12" s="5">
        <f t="shared" si="3"/>
        <v>23505.263157894737</v>
      </c>
      <c r="U12" s="5">
        <f t="shared" si="4"/>
        <v>4200</v>
      </c>
      <c r="V12" s="5">
        <f t="shared" si="5"/>
        <v>4454.23772721385</v>
      </c>
      <c r="W12" s="5">
        <f t="shared" si="6"/>
        <v>23251.025430680886</v>
      </c>
    </row>
    <row r="13" spans="1:23" ht="12.75">
      <c r="A13" s="1">
        <f t="shared" si="1"/>
        <v>10</v>
      </c>
      <c r="B13" s="1" t="s">
        <v>0</v>
      </c>
      <c r="C13" s="2">
        <v>13</v>
      </c>
      <c r="D13" s="9">
        <v>1</v>
      </c>
      <c r="E13" s="9">
        <f t="shared" si="2"/>
        <v>19305.263157894737</v>
      </c>
      <c r="F13" s="5">
        <v>350</v>
      </c>
      <c r="G13" s="5">
        <v>350</v>
      </c>
      <c r="H13" s="5">
        <v>350</v>
      </c>
      <c r="I13" s="5">
        <v>350</v>
      </c>
      <c r="J13" s="5">
        <v>350</v>
      </c>
      <c r="K13" s="5">
        <v>350</v>
      </c>
      <c r="L13" s="5">
        <v>350</v>
      </c>
      <c r="M13" s="5">
        <v>350</v>
      </c>
      <c r="N13" s="5"/>
      <c r="O13" s="5"/>
      <c r="P13" s="5"/>
      <c r="Q13" s="5"/>
      <c r="R13" s="5">
        <f t="shared" si="0"/>
        <v>2800</v>
      </c>
      <c r="S13" s="5">
        <v>0</v>
      </c>
      <c r="T13" s="5">
        <f t="shared" si="3"/>
        <v>22105.263157894737</v>
      </c>
      <c r="U13" s="5">
        <f t="shared" si="4"/>
        <v>0</v>
      </c>
      <c r="V13" s="5">
        <f t="shared" si="5"/>
        <v>4188.938301455032</v>
      </c>
      <c r="W13" s="5">
        <f t="shared" si="6"/>
        <v>17916.324856439704</v>
      </c>
    </row>
    <row r="14" spans="1:23" ht="12.75">
      <c r="A14" s="1">
        <f t="shared" si="1"/>
        <v>11</v>
      </c>
      <c r="B14" s="1" t="s">
        <v>1</v>
      </c>
      <c r="C14" s="2" t="s">
        <v>2</v>
      </c>
      <c r="D14" s="9"/>
      <c r="E14" s="9">
        <f t="shared" si="2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0</v>
      </c>
      <c r="S14" s="5">
        <v>0</v>
      </c>
      <c r="T14" s="5">
        <f t="shared" si="3"/>
        <v>0</v>
      </c>
      <c r="U14" s="5">
        <f t="shared" si="4"/>
        <v>0</v>
      </c>
      <c r="V14" s="5">
        <f t="shared" si="5"/>
        <v>0</v>
      </c>
      <c r="W14" s="5">
        <f t="shared" si="6"/>
        <v>0</v>
      </c>
    </row>
    <row r="15" spans="1:23" ht="12.75">
      <c r="A15" s="1">
        <f t="shared" si="1"/>
        <v>12</v>
      </c>
      <c r="B15" s="1" t="s">
        <v>1</v>
      </c>
      <c r="C15" s="2">
        <v>22</v>
      </c>
      <c r="D15" s="9"/>
      <c r="E15" s="9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0</v>
      </c>
      <c r="S15" s="5">
        <v>0</v>
      </c>
      <c r="T15" s="5">
        <f t="shared" si="3"/>
        <v>0</v>
      </c>
      <c r="U15" s="5">
        <f t="shared" si="4"/>
        <v>0</v>
      </c>
      <c r="V15" s="5">
        <f t="shared" si="5"/>
        <v>0</v>
      </c>
      <c r="W15" s="5">
        <f t="shared" si="6"/>
        <v>0</v>
      </c>
    </row>
    <row r="16" spans="1:23" ht="12.75">
      <c r="A16" s="1">
        <f t="shared" si="1"/>
        <v>13</v>
      </c>
      <c r="B16" s="1" t="s">
        <v>3</v>
      </c>
      <c r="C16" s="2">
        <v>4</v>
      </c>
      <c r="D16" s="9">
        <v>1</v>
      </c>
      <c r="E16" s="9">
        <f t="shared" si="2"/>
        <v>19305.263157894737</v>
      </c>
      <c r="F16" s="5">
        <v>350</v>
      </c>
      <c r="G16" s="5">
        <v>350</v>
      </c>
      <c r="H16" s="5">
        <v>350</v>
      </c>
      <c r="I16" s="5">
        <v>350</v>
      </c>
      <c r="J16" s="5">
        <v>350</v>
      </c>
      <c r="K16" s="5">
        <v>350</v>
      </c>
      <c r="L16" s="5">
        <v>350</v>
      </c>
      <c r="M16" s="5"/>
      <c r="N16" s="5"/>
      <c r="O16" s="5"/>
      <c r="P16" s="5"/>
      <c r="Q16" s="5"/>
      <c r="R16" s="5">
        <f t="shared" si="0"/>
        <v>2450</v>
      </c>
      <c r="S16" s="5">
        <v>0</v>
      </c>
      <c r="T16" s="5">
        <f t="shared" si="3"/>
        <v>21755.263157894737</v>
      </c>
      <c r="U16" s="5">
        <f t="shared" si="4"/>
        <v>0</v>
      </c>
      <c r="V16" s="5">
        <f t="shared" si="5"/>
        <v>4122.613445015327</v>
      </c>
      <c r="W16" s="5">
        <f t="shared" si="6"/>
        <v>17632.64971287941</v>
      </c>
    </row>
    <row r="17" spans="1:23" ht="12.75">
      <c r="A17" s="1">
        <f t="shared" si="1"/>
        <v>14</v>
      </c>
      <c r="B17" s="1" t="s">
        <v>3</v>
      </c>
      <c r="C17" s="2">
        <v>5</v>
      </c>
      <c r="D17" s="9">
        <v>1</v>
      </c>
      <c r="E17" s="9">
        <f t="shared" si="2"/>
        <v>19305.263157894737</v>
      </c>
      <c r="F17" s="5">
        <v>350</v>
      </c>
      <c r="G17" s="5">
        <v>350</v>
      </c>
      <c r="H17" s="5">
        <v>350</v>
      </c>
      <c r="I17" s="5">
        <v>350</v>
      </c>
      <c r="J17" s="5">
        <v>350</v>
      </c>
      <c r="K17" s="5">
        <v>350</v>
      </c>
      <c r="L17" s="5">
        <v>350</v>
      </c>
      <c r="M17" s="5">
        <v>350</v>
      </c>
      <c r="N17" s="5"/>
      <c r="O17" s="5"/>
      <c r="P17" s="5"/>
      <c r="Q17" s="5"/>
      <c r="R17" s="5">
        <f t="shared" si="0"/>
        <v>2800</v>
      </c>
      <c r="S17" s="5">
        <v>0</v>
      </c>
      <c r="T17" s="5">
        <f t="shared" si="3"/>
        <v>22105.263157894737</v>
      </c>
      <c r="U17" s="5">
        <f t="shared" si="4"/>
        <v>0</v>
      </c>
      <c r="V17" s="5">
        <f t="shared" si="5"/>
        <v>4188.938301455032</v>
      </c>
      <c r="W17" s="5">
        <f t="shared" si="6"/>
        <v>17916.324856439704</v>
      </c>
    </row>
    <row r="18" spans="1:23" ht="12.75">
      <c r="A18" s="1">
        <f t="shared" si="1"/>
        <v>15</v>
      </c>
      <c r="B18" s="1" t="s">
        <v>3</v>
      </c>
      <c r="C18" s="2">
        <v>21</v>
      </c>
      <c r="D18" s="9"/>
      <c r="E18" s="9">
        <f t="shared" si="2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0"/>
        <v>0</v>
      </c>
      <c r="S18" s="5">
        <v>0</v>
      </c>
      <c r="T18" s="5">
        <f t="shared" si="3"/>
        <v>0</v>
      </c>
      <c r="U18" s="5">
        <f t="shared" si="4"/>
        <v>0</v>
      </c>
      <c r="V18" s="5">
        <f t="shared" si="5"/>
        <v>0</v>
      </c>
      <c r="W18" s="5">
        <f t="shared" si="6"/>
        <v>0</v>
      </c>
    </row>
    <row r="19" spans="1:23" ht="12.75">
      <c r="A19" s="1">
        <f t="shared" si="1"/>
        <v>16</v>
      </c>
      <c r="B19" s="1" t="s">
        <v>3</v>
      </c>
      <c r="C19" s="2">
        <v>23</v>
      </c>
      <c r="D19" s="9"/>
      <c r="E19" s="9">
        <f t="shared" si="2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0</v>
      </c>
      <c r="S19" s="5">
        <v>0</v>
      </c>
      <c r="T19" s="5">
        <f t="shared" si="3"/>
        <v>0</v>
      </c>
      <c r="U19" s="5">
        <f t="shared" si="4"/>
        <v>0</v>
      </c>
      <c r="V19" s="5">
        <f t="shared" si="5"/>
        <v>0</v>
      </c>
      <c r="W19" s="5">
        <f t="shared" si="6"/>
        <v>0</v>
      </c>
    </row>
    <row r="20" spans="1:23" ht="12.75">
      <c r="A20" s="1">
        <f t="shared" si="1"/>
        <v>17</v>
      </c>
      <c r="B20" s="1" t="s">
        <v>3</v>
      </c>
      <c r="C20" s="3">
        <v>3</v>
      </c>
      <c r="D20" s="10">
        <v>1</v>
      </c>
      <c r="E20" s="9">
        <f t="shared" si="2"/>
        <v>19305.263157894737</v>
      </c>
      <c r="F20" s="5">
        <v>350</v>
      </c>
      <c r="G20" s="5">
        <v>350</v>
      </c>
      <c r="H20" s="5">
        <v>350</v>
      </c>
      <c r="I20" s="5">
        <v>350</v>
      </c>
      <c r="J20" s="5">
        <v>350</v>
      </c>
      <c r="K20" s="5">
        <v>350</v>
      </c>
      <c r="L20" s="5">
        <v>350</v>
      </c>
      <c r="M20" s="5">
        <v>350</v>
      </c>
      <c r="N20" s="5">
        <v>350</v>
      </c>
      <c r="O20" s="5">
        <v>350</v>
      </c>
      <c r="P20" s="5">
        <v>350</v>
      </c>
      <c r="Q20" s="5">
        <v>350</v>
      </c>
      <c r="R20" s="5">
        <f t="shared" si="0"/>
        <v>4200</v>
      </c>
      <c r="S20" s="5">
        <v>0</v>
      </c>
      <c r="T20" s="5">
        <f t="shared" si="3"/>
        <v>23505.263157894737</v>
      </c>
      <c r="U20" s="5">
        <f t="shared" si="4"/>
        <v>4200</v>
      </c>
      <c r="V20" s="5">
        <f t="shared" si="5"/>
        <v>4454.23772721385</v>
      </c>
      <c r="W20" s="5">
        <f t="shared" si="6"/>
        <v>23251.025430680886</v>
      </c>
    </row>
    <row r="21" spans="1:23" ht="12.75">
      <c r="A21" s="1">
        <f t="shared" si="1"/>
        <v>18</v>
      </c>
      <c r="B21" s="1" t="s">
        <v>4</v>
      </c>
      <c r="C21" s="2">
        <v>36</v>
      </c>
      <c r="D21" s="9"/>
      <c r="E21" s="9">
        <f t="shared" si="2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0"/>
        <v>0</v>
      </c>
      <c r="S21" s="5">
        <v>0</v>
      </c>
      <c r="T21" s="5">
        <f t="shared" si="3"/>
        <v>0</v>
      </c>
      <c r="U21" s="5">
        <f t="shared" si="4"/>
        <v>0</v>
      </c>
      <c r="V21" s="5">
        <f t="shared" si="5"/>
        <v>0</v>
      </c>
      <c r="W21" s="5">
        <f t="shared" si="6"/>
        <v>0</v>
      </c>
    </row>
    <row r="22" spans="1:23" ht="12.75">
      <c r="A22" s="1">
        <f t="shared" si="1"/>
        <v>19</v>
      </c>
      <c r="B22" s="4" t="s">
        <v>4</v>
      </c>
      <c r="C22" s="3">
        <v>32</v>
      </c>
      <c r="D22" s="10"/>
      <c r="E22" s="9">
        <f t="shared" si="2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0</v>
      </c>
      <c r="S22" s="5">
        <v>0</v>
      </c>
      <c r="T22" s="5">
        <f t="shared" si="3"/>
        <v>0</v>
      </c>
      <c r="U22" s="5">
        <f t="shared" si="4"/>
        <v>0</v>
      </c>
      <c r="V22" s="5">
        <f t="shared" si="5"/>
        <v>0</v>
      </c>
      <c r="W22" s="5">
        <f t="shared" si="6"/>
        <v>0</v>
      </c>
    </row>
    <row r="23" spans="1:23" ht="12.75">
      <c r="A23" s="1">
        <f t="shared" si="1"/>
        <v>20</v>
      </c>
      <c r="B23" s="4" t="s">
        <v>4</v>
      </c>
      <c r="C23" s="3">
        <v>38</v>
      </c>
      <c r="D23" s="10"/>
      <c r="E23" s="9">
        <f t="shared" si="2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  <c r="S23" s="5">
        <v>0</v>
      </c>
      <c r="T23" s="5">
        <f t="shared" si="3"/>
        <v>0</v>
      </c>
      <c r="U23" s="5">
        <f t="shared" si="4"/>
        <v>0</v>
      </c>
      <c r="V23" s="5">
        <f t="shared" si="5"/>
        <v>0</v>
      </c>
      <c r="W23" s="5">
        <f t="shared" si="6"/>
        <v>0</v>
      </c>
    </row>
    <row r="24" spans="1:23" ht="12.75">
      <c r="A24" s="1">
        <f t="shared" si="1"/>
        <v>21</v>
      </c>
      <c r="B24" s="1" t="s">
        <v>5</v>
      </c>
      <c r="C24" s="2">
        <v>1</v>
      </c>
      <c r="D24" s="9"/>
      <c r="E24" s="9">
        <f t="shared" si="2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0"/>
        <v>0</v>
      </c>
      <c r="S24" s="5">
        <v>0</v>
      </c>
      <c r="T24" s="5">
        <f t="shared" si="3"/>
        <v>0</v>
      </c>
      <c r="U24" s="5">
        <f t="shared" si="4"/>
        <v>0</v>
      </c>
      <c r="V24" s="5">
        <f t="shared" si="5"/>
        <v>0</v>
      </c>
      <c r="W24" s="5">
        <f t="shared" si="6"/>
        <v>0</v>
      </c>
    </row>
    <row r="25" spans="1:23" ht="12.75">
      <c r="A25" s="1">
        <f t="shared" si="1"/>
        <v>22</v>
      </c>
      <c r="B25" s="1" t="s">
        <v>5</v>
      </c>
      <c r="C25" s="2">
        <v>3</v>
      </c>
      <c r="D25" s="9"/>
      <c r="E25" s="9">
        <f t="shared" si="2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0"/>
        <v>0</v>
      </c>
      <c r="S25" s="5">
        <v>0</v>
      </c>
      <c r="T25" s="5">
        <f t="shared" si="3"/>
        <v>0</v>
      </c>
      <c r="U25" s="5">
        <f t="shared" si="4"/>
        <v>0</v>
      </c>
      <c r="V25" s="5">
        <f t="shared" si="5"/>
        <v>0</v>
      </c>
      <c r="W25" s="5">
        <f t="shared" si="6"/>
        <v>0</v>
      </c>
    </row>
    <row r="26" spans="1:23" ht="12.75">
      <c r="A26" s="1">
        <f t="shared" si="1"/>
        <v>23</v>
      </c>
      <c r="B26" s="1" t="s">
        <v>5</v>
      </c>
      <c r="C26" s="2">
        <v>5</v>
      </c>
      <c r="D26" s="9"/>
      <c r="E26" s="9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0</v>
      </c>
      <c r="S26" s="5">
        <v>0</v>
      </c>
      <c r="T26" s="5">
        <f t="shared" si="3"/>
        <v>0</v>
      </c>
      <c r="U26" s="5">
        <f t="shared" si="4"/>
        <v>0</v>
      </c>
      <c r="V26" s="5">
        <f t="shared" si="5"/>
        <v>0</v>
      </c>
      <c r="W26" s="5">
        <f t="shared" si="6"/>
        <v>0</v>
      </c>
    </row>
    <row r="27" spans="1:23" ht="12.75">
      <c r="A27" s="1">
        <f t="shared" si="1"/>
        <v>24</v>
      </c>
      <c r="B27" s="1" t="s">
        <v>6</v>
      </c>
      <c r="C27" s="3">
        <v>32</v>
      </c>
      <c r="D27" s="10"/>
      <c r="E27" s="9">
        <f t="shared" si="2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0"/>
        <v>0</v>
      </c>
      <c r="S27" s="5">
        <v>0</v>
      </c>
      <c r="T27" s="5">
        <f t="shared" si="3"/>
        <v>0</v>
      </c>
      <c r="U27" s="5">
        <f t="shared" si="4"/>
        <v>0</v>
      </c>
      <c r="V27" s="5">
        <f t="shared" si="5"/>
        <v>0</v>
      </c>
      <c r="W27" s="5">
        <f t="shared" si="6"/>
        <v>0</v>
      </c>
    </row>
    <row r="28" spans="1:23" ht="12.75">
      <c r="A28" s="1">
        <f t="shared" si="1"/>
        <v>25</v>
      </c>
      <c r="B28" s="1" t="s">
        <v>7</v>
      </c>
      <c r="C28" s="2">
        <v>14</v>
      </c>
      <c r="D28" s="9"/>
      <c r="E28" s="9">
        <f t="shared" si="2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0"/>
        <v>0</v>
      </c>
      <c r="S28" s="5">
        <v>0</v>
      </c>
      <c r="T28" s="5">
        <f t="shared" si="3"/>
        <v>0</v>
      </c>
      <c r="U28" s="5">
        <f t="shared" si="4"/>
        <v>0</v>
      </c>
      <c r="V28" s="5">
        <f t="shared" si="5"/>
        <v>0</v>
      </c>
      <c r="W28" s="5">
        <f t="shared" si="6"/>
        <v>0</v>
      </c>
    </row>
    <row r="29" spans="1:23" ht="12.75">
      <c r="A29" s="1">
        <f t="shared" si="1"/>
        <v>26</v>
      </c>
      <c r="B29" s="1" t="s">
        <v>7</v>
      </c>
      <c r="C29" s="2">
        <v>34</v>
      </c>
      <c r="D29" s="9"/>
      <c r="E29" s="9">
        <f t="shared" si="2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0"/>
        <v>0</v>
      </c>
      <c r="S29" s="5">
        <v>0</v>
      </c>
      <c r="T29" s="5">
        <f t="shared" si="3"/>
        <v>0</v>
      </c>
      <c r="U29" s="5">
        <f t="shared" si="4"/>
        <v>0</v>
      </c>
      <c r="V29" s="5">
        <f t="shared" si="5"/>
        <v>0</v>
      </c>
      <c r="W29" s="5">
        <f t="shared" si="6"/>
        <v>0</v>
      </c>
    </row>
    <row r="30" spans="1:23" ht="12.75">
      <c r="A30" s="1">
        <f t="shared" si="1"/>
        <v>27</v>
      </c>
      <c r="B30" s="1" t="s">
        <v>7</v>
      </c>
      <c r="C30" s="2">
        <v>50</v>
      </c>
      <c r="D30" s="9"/>
      <c r="E30" s="9">
        <f t="shared" si="2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0"/>
        <v>0</v>
      </c>
      <c r="S30" s="5">
        <v>0</v>
      </c>
      <c r="T30" s="5">
        <f t="shared" si="3"/>
        <v>0</v>
      </c>
      <c r="U30" s="5">
        <f t="shared" si="4"/>
        <v>0</v>
      </c>
      <c r="V30" s="5">
        <f t="shared" si="5"/>
        <v>0</v>
      </c>
      <c r="W30" s="5">
        <f t="shared" si="6"/>
        <v>0</v>
      </c>
    </row>
    <row r="31" spans="1:23" ht="12.75">
      <c r="A31" s="1">
        <f t="shared" si="1"/>
        <v>28</v>
      </c>
      <c r="B31" s="1" t="s">
        <v>8</v>
      </c>
      <c r="C31" s="2">
        <v>1</v>
      </c>
      <c r="D31" s="9"/>
      <c r="E31" s="9">
        <f t="shared" si="2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0"/>
        <v>0</v>
      </c>
      <c r="S31" s="5">
        <v>0</v>
      </c>
      <c r="T31" s="5">
        <f t="shared" si="3"/>
        <v>0</v>
      </c>
      <c r="U31" s="5">
        <f t="shared" si="4"/>
        <v>0</v>
      </c>
      <c r="V31" s="5">
        <f t="shared" si="5"/>
        <v>0</v>
      </c>
      <c r="W31" s="5">
        <f t="shared" si="6"/>
        <v>0</v>
      </c>
    </row>
    <row r="32" spans="1:23" ht="12.75">
      <c r="A32" s="1">
        <f t="shared" si="1"/>
        <v>29</v>
      </c>
      <c r="B32" s="1" t="s">
        <v>8</v>
      </c>
      <c r="C32" s="2">
        <v>2</v>
      </c>
      <c r="D32" s="9"/>
      <c r="E32" s="9">
        <f t="shared" si="2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0"/>
        <v>0</v>
      </c>
      <c r="S32" s="5">
        <v>0</v>
      </c>
      <c r="T32" s="5">
        <f t="shared" si="3"/>
        <v>0</v>
      </c>
      <c r="U32" s="5">
        <f t="shared" si="4"/>
        <v>0</v>
      </c>
      <c r="V32" s="5">
        <f t="shared" si="5"/>
        <v>0</v>
      </c>
      <c r="W32" s="5">
        <f t="shared" si="6"/>
        <v>0</v>
      </c>
    </row>
    <row r="33" spans="1:23" ht="12.75">
      <c r="A33" s="1">
        <f t="shared" si="1"/>
        <v>30</v>
      </c>
      <c r="B33" s="1" t="s">
        <v>8</v>
      </c>
      <c r="C33" s="2">
        <v>3</v>
      </c>
      <c r="D33" s="9"/>
      <c r="E33" s="9">
        <f t="shared" si="2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0"/>
        <v>0</v>
      </c>
      <c r="S33" s="5">
        <v>0</v>
      </c>
      <c r="T33" s="5">
        <f t="shared" si="3"/>
        <v>0</v>
      </c>
      <c r="U33" s="5">
        <f t="shared" si="4"/>
        <v>0</v>
      </c>
      <c r="V33" s="5">
        <f t="shared" si="5"/>
        <v>0</v>
      </c>
      <c r="W33" s="5">
        <f t="shared" si="6"/>
        <v>0</v>
      </c>
    </row>
    <row r="34" spans="1:23" ht="12.75">
      <c r="A34" s="1">
        <f t="shared" si="1"/>
        <v>31</v>
      </c>
      <c r="B34" s="1" t="s">
        <v>8</v>
      </c>
      <c r="C34" s="2">
        <v>4</v>
      </c>
      <c r="D34" s="9"/>
      <c r="E34" s="9">
        <f t="shared" si="2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0"/>
        <v>0</v>
      </c>
      <c r="S34" s="5">
        <v>0</v>
      </c>
      <c r="T34" s="5">
        <f t="shared" si="3"/>
        <v>0</v>
      </c>
      <c r="U34" s="5">
        <f t="shared" si="4"/>
        <v>0</v>
      </c>
      <c r="V34" s="5">
        <f t="shared" si="5"/>
        <v>0</v>
      </c>
      <c r="W34" s="5">
        <f t="shared" si="6"/>
        <v>0</v>
      </c>
    </row>
    <row r="35" spans="1:23" ht="12.75">
      <c r="A35" s="1">
        <f t="shared" si="1"/>
        <v>32</v>
      </c>
      <c r="B35" s="1" t="s">
        <v>8</v>
      </c>
      <c r="C35" s="2">
        <v>6</v>
      </c>
      <c r="D35" s="9"/>
      <c r="E35" s="9">
        <f t="shared" si="2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0"/>
        <v>0</v>
      </c>
      <c r="S35" s="5">
        <v>0</v>
      </c>
      <c r="T35" s="5">
        <f t="shared" si="3"/>
        <v>0</v>
      </c>
      <c r="U35" s="5">
        <f t="shared" si="4"/>
        <v>0</v>
      </c>
      <c r="V35" s="5">
        <f t="shared" si="5"/>
        <v>0</v>
      </c>
      <c r="W35" s="5">
        <f t="shared" si="6"/>
        <v>0</v>
      </c>
    </row>
    <row r="36" spans="1:23" ht="12.75">
      <c r="A36" s="1">
        <f t="shared" si="1"/>
        <v>33</v>
      </c>
      <c r="B36" s="1" t="s">
        <v>8</v>
      </c>
      <c r="C36" s="2">
        <v>7</v>
      </c>
      <c r="D36" s="9"/>
      <c r="E36" s="9">
        <f t="shared" si="2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f aca="true" t="shared" si="7" ref="R36:R68">SUM(F36:Q36)</f>
        <v>0</v>
      </c>
      <c r="S36" s="5">
        <v>0</v>
      </c>
      <c r="T36" s="5">
        <f t="shared" si="3"/>
        <v>0</v>
      </c>
      <c r="U36" s="5">
        <f t="shared" si="4"/>
        <v>0</v>
      </c>
      <c r="V36" s="5">
        <f t="shared" si="5"/>
        <v>0</v>
      </c>
      <c r="W36" s="5">
        <f t="shared" si="6"/>
        <v>0</v>
      </c>
    </row>
    <row r="37" spans="1:23" ht="12.75">
      <c r="A37" s="1">
        <f aca="true" t="shared" si="8" ref="A37:A80">A36+1</f>
        <v>34</v>
      </c>
      <c r="B37" s="1" t="s">
        <v>8</v>
      </c>
      <c r="C37" s="2" t="s">
        <v>9</v>
      </c>
      <c r="D37" s="9"/>
      <c r="E37" s="9">
        <f t="shared" si="2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f t="shared" si="7"/>
        <v>0</v>
      </c>
      <c r="S37" s="5">
        <v>0</v>
      </c>
      <c r="T37" s="5">
        <f t="shared" si="3"/>
        <v>0</v>
      </c>
      <c r="U37" s="5">
        <f t="shared" si="4"/>
        <v>0</v>
      </c>
      <c r="V37" s="5">
        <f t="shared" si="5"/>
        <v>0</v>
      </c>
      <c r="W37" s="5">
        <f t="shared" si="6"/>
        <v>0</v>
      </c>
    </row>
    <row r="38" spans="1:23" ht="12.75">
      <c r="A38" s="1">
        <f t="shared" si="8"/>
        <v>35</v>
      </c>
      <c r="B38" s="1" t="s">
        <v>8</v>
      </c>
      <c r="C38" s="2">
        <v>9</v>
      </c>
      <c r="D38" s="9"/>
      <c r="E38" s="9">
        <f t="shared" si="2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f t="shared" si="7"/>
        <v>0</v>
      </c>
      <c r="S38" s="5">
        <v>0</v>
      </c>
      <c r="T38" s="5">
        <f t="shared" si="3"/>
        <v>0</v>
      </c>
      <c r="U38" s="5">
        <f t="shared" si="4"/>
        <v>0</v>
      </c>
      <c r="V38" s="5">
        <f t="shared" si="5"/>
        <v>0</v>
      </c>
      <c r="W38" s="5">
        <f t="shared" si="6"/>
        <v>0</v>
      </c>
    </row>
    <row r="39" spans="1:23" ht="12.75">
      <c r="A39" s="1">
        <f t="shared" si="8"/>
        <v>36</v>
      </c>
      <c r="B39" s="1" t="s">
        <v>10</v>
      </c>
      <c r="C39" s="2" t="s">
        <v>11</v>
      </c>
      <c r="D39" s="9"/>
      <c r="E39" s="9">
        <f t="shared" si="2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 t="shared" si="7"/>
        <v>0</v>
      </c>
      <c r="S39" s="5">
        <v>0</v>
      </c>
      <c r="T39" s="5">
        <f t="shared" si="3"/>
        <v>0</v>
      </c>
      <c r="U39" s="5">
        <f t="shared" si="4"/>
        <v>0</v>
      </c>
      <c r="V39" s="5">
        <f t="shared" si="5"/>
        <v>0</v>
      </c>
      <c r="W39" s="5">
        <f t="shared" si="6"/>
        <v>0</v>
      </c>
    </row>
    <row r="40" spans="1:23" ht="12.75">
      <c r="A40" s="1">
        <f t="shared" si="8"/>
        <v>37</v>
      </c>
      <c r="B40" s="1" t="s">
        <v>12</v>
      </c>
      <c r="C40" s="2">
        <v>1</v>
      </c>
      <c r="D40" s="9"/>
      <c r="E40" s="9">
        <f t="shared" si="2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f t="shared" si="7"/>
        <v>0</v>
      </c>
      <c r="S40" s="5">
        <v>0</v>
      </c>
      <c r="T40" s="5">
        <f t="shared" si="3"/>
        <v>0</v>
      </c>
      <c r="U40" s="5">
        <f t="shared" si="4"/>
        <v>0</v>
      </c>
      <c r="V40" s="5">
        <f t="shared" si="5"/>
        <v>0</v>
      </c>
      <c r="W40" s="5">
        <f t="shared" si="6"/>
        <v>0</v>
      </c>
    </row>
    <row r="41" spans="1:23" ht="12.75">
      <c r="A41" s="1">
        <f t="shared" si="8"/>
        <v>38</v>
      </c>
      <c r="B41" s="1" t="s">
        <v>12</v>
      </c>
      <c r="C41" s="2">
        <v>3</v>
      </c>
      <c r="D41" s="9"/>
      <c r="E41" s="9">
        <f t="shared" si="2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f t="shared" si="7"/>
        <v>0</v>
      </c>
      <c r="S41" s="5">
        <v>0</v>
      </c>
      <c r="T41" s="5">
        <f t="shared" si="3"/>
        <v>0</v>
      </c>
      <c r="U41" s="5">
        <f t="shared" si="4"/>
        <v>0</v>
      </c>
      <c r="V41" s="5">
        <f t="shared" si="5"/>
        <v>0</v>
      </c>
      <c r="W41" s="5">
        <f t="shared" si="6"/>
        <v>0</v>
      </c>
    </row>
    <row r="42" spans="1:23" ht="12.75">
      <c r="A42" s="1">
        <f t="shared" si="8"/>
        <v>39</v>
      </c>
      <c r="B42" s="1" t="s">
        <v>12</v>
      </c>
      <c r="C42" s="2">
        <v>8</v>
      </c>
      <c r="D42" s="9"/>
      <c r="E42" s="9">
        <f t="shared" si="2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f t="shared" si="7"/>
        <v>0</v>
      </c>
      <c r="S42" s="5">
        <v>0</v>
      </c>
      <c r="T42" s="5">
        <f t="shared" si="3"/>
        <v>0</v>
      </c>
      <c r="U42" s="5">
        <f t="shared" si="4"/>
        <v>0</v>
      </c>
      <c r="V42" s="5">
        <f t="shared" si="5"/>
        <v>0</v>
      </c>
      <c r="W42" s="5">
        <f t="shared" si="6"/>
        <v>0</v>
      </c>
    </row>
    <row r="43" spans="1:23" ht="12.75">
      <c r="A43" s="1">
        <f t="shared" si="8"/>
        <v>40</v>
      </c>
      <c r="B43" s="1" t="s">
        <v>13</v>
      </c>
      <c r="C43" s="2">
        <v>9</v>
      </c>
      <c r="D43" s="9"/>
      <c r="E43" s="9">
        <f t="shared" si="2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f t="shared" si="7"/>
        <v>0</v>
      </c>
      <c r="S43" s="5">
        <v>0</v>
      </c>
      <c r="T43" s="5">
        <f t="shared" si="3"/>
        <v>0</v>
      </c>
      <c r="U43" s="5">
        <f t="shared" si="4"/>
        <v>0</v>
      </c>
      <c r="V43" s="5">
        <f t="shared" si="5"/>
        <v>0</v>
      </c>
      <c r="W43" s="5">
        <f t="shared" si="6"/>
        <v>0</v>
      </c>
    </row>
    <row r="44" spans="1:23" ht="12.75">
      <c r="A44" s="1">
        <f t="shared" si="8"/>
        <v>41</v>
      </c>
      <c r="B44" s="4" t="s">
        <v>13</v>
      </c>
      <c r="C44" s="3">
        <v>22</v>
      </c>
      <c r="D44" s="10"/>
      <c r="E44" s="9">
        <f t="shared" si="2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f t="shared" si="7"/>
        <v>0</v>
      </c>
      <c r="S44" s="5">
        <v>0</v>
      </c>
      <c r="T44" s="5">
        <f t="shared" si="3"/>
        <v>0</v>
      </c>
      <c r="U44" s="5">
        <f t="shared" si="4"/>
        <v>0</v>
      </c>
      <c r="V44" s="5">
        <f t="shared" si="5"/>
        <v>0</v>
      </c>
      <c r="W44" s="5">
        <f t="shared" si="6"/>
        <v>0</v>
      </c>
    </row>
    <row r="45" spans="1:23" ht="12.75">
      <c r="A45" s="1">
        <f t="shared" si="8"/>
        <v>42</v>
      </c>
      <c r="B45" s="1" t="s">
        <v>14</v>
      </c>
      <c r="C45" s="2">
        <v>15</v>
      </c>
      <c r="D45" s="9">
        <v>1</v>
      </c>
      <c r="E45" s="9">
        <f t="shared" si="2"/>
        <v>19305.263157894737</v>
      </c>
      <c r="F45" s="5">
        <v>350</v>
      </c>
      <c r="G45" s="5">
        <v>350</v>
      </c>
      <c r="H45" s="5">
        <v>350</v>
      </c>
      <c r="I45" s="5">
        <v>350</v>
      </c>
      <c r="J45" s="5">
        <v>350</v>
      </c>
      <c r="K45" s="5">
        <v>350</v>
      </c>
      <c r="L45" s="5">
        <v>350</v>
      </c>
      <c r="M45" s="5"/>
      <c r="N45" s="5"/>
      <c r="O45" s="5"/>
      <c r="P45" s="5"/>
      <c r="Q45" s="5"/>
      <c r="R45" s="5">
        <f t="shared" si="7"/>
        <v>2450</v>
      </c>
      <c r="S45" s="5">
        <v>0</v>
      </c>
      <c r="T45" s="5">
        <f t="shared" si="3"/>
        <v>21755.263157894737</v>
      </c>
      <c r="U45" s="5">
        <f t="shared" si="4"/>
        <v>0</v>
      </c>
      <c r="V45" s="5">
        <f t="shared" si="5"/>
        <v>4122.613445015327</v>
      </c>
      <c r="W45" s="5">
        <f t="shared" si="6"/>
        <v>17632.64971287941</v>
      </c>
    </row>
    <row r="46" spans="1:23" ht="12.75">
      <c r="A46" s="1">
        <f t="shared" si="8"/>
        <v>43</v>
      </c>
      <c r="B46" s="1" t="s">
        <v>14</v>
      </c>
      <c r="C46" s="2">
        <v>16</v>
      </c>
      <c r="D46" s="9"/>
      <c r="E46" s="9">
        <f t="shared" si="2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f t="shared" si="7"/>
        <v>0</v>
      </c>
      <c r="S46" s="5">
        <v>0</v>
      </c>
      <c r="T46" s="5">
        <f t="shared" si="3"/>
        <v>0</v>
      </c>
      <c r="U46" s="5">
        <f t="shared" si="4"/>
        <v>0</v>
      </c>
      <c r="V46" s="5">
        <f t="shared" si="5"/>
        <v>0</v>
      </c>
      <c r="W46" s="5">
        <f t="shared" si="6"/>
        <v>0</v>
      </c>
    </row>
    <row r="47" spans="1:23" ht="12.75">
      <c r="A47" s="1">
        <f t="shared" si="8"/>
        <v>44</v>
      </c>
      <c r="B47" s="1" t="s">
        <v>14</v>
      </c>
      <c r="C47" s="2">
        <v>17</v>
      </c>
      <c r="D47" s="9">
        <v>1</v>
      </c>
      <c r="E47" s="9">
        <f t="shared" si="2"/>
        <v>19305.263157894737</v>
      </c>
      <c r="F47" s="5">
        <v>350</v>
      </c>
      <c r="G47" s="5">
        <v>350</v>
      </c>
      <c r="H47" s="5">
        <v>350</v>
      </c>
      <c r="I47" s="5">
        <v>350</v>
      </c>
      <c r="J47" s="5">
        <v>350</v>
      </c>
      <c r="K47" s="5">
        <v>350</v>
      </c>
      <c r="L47" s="5">
        <v>350</v>
      </c>
      <c r="M47" s="5"/>
      <c r="N47" s="5"/>
      <c r="O47" s="5"/>
      <c r="P47" s="5"/>
      <c r="Q47" s="5"/>
      <c r="R47" s="5">
        <f t="shared" si="7"/>
        <v>2450</v>
      </c>
      <c r="S47" s="5">
        <v>0</v>
      </c>
      <c r="T47" s="5">
        <f t="shared" si="3"/>
        <v>21755.263157894737</v>
      </c>
      <c r="U47" s="5">
        <f t="shared" si="4"/>
        <v>0</v>
      </c>
      <c r="V47" s="5">
        <f t="shared" si="5"/>
        <v>4122.613445015327</v>
      </c>
      <c r="W47" s="5">
        <f t="shared" si="6"/>
        <v>17632.64971287941</v>
      </c>
    </row>
    <row r="48" spans="1:23" ht="12.75">
      <c r="A48" s="1">
        <f t="shared" si="8"/>
        <v>45</v>
      </c>
      <c r="B48" s="1" t="s">
        <v>14</v>
      </c>
      <c r="C48" s="2">
        <v>18</v>
      </c>
      <c r="D48" s="9"/>
      <c r="E48" s="9">
        <f t="shared" si="2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f t="shared" si="7"/>
        <v>0</v>
      </c>
      <c r="S48" s="5">
        <v>0</v>
      </c>
      <c r="T48" s="5">
        <f t="shared" si="3"/>
        <v>0</v>
      </c>
      <c r="U48" s="5">
        <f t="shared" si="4"/>
        <v>0</v>
      </c>
      <c r="V48" s="5">
        <f t="shared" si="5"/>
        <v>0</v>
      </c>
      <c r="W48" s="5">
        <f t="shared" si="6"/>
        <v>0</v>
      </c>
    </row>
    <row r="49" spans="1:23" ht="12.75">
      <c r="A49" s="1">
        <f t="shared" si="8"/>
        <v>46</v>
      </c>
      <c r="B49" s="1" t="s">
        <v>14</v>
      </c>
      <c r="C49" s="2">
        <v>19</v>
      </c>
      <c r="D49" s="9"/>
      <c r="E49" s="9">
        <f t="shared" si="2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>
        <f t="shared" si="7"/>
        <v>0</v>
      </c>
      <c r="S49" s="5">
        <v>0</v>
      </c>
      <c r="T49" s="5">
        <f t="shared" si="3"/>
        <v>0</v>
      </c>
      <c r="U49" s="5">
        <f t="shared" si="4"/>
        <v>0</v>
      </c>
      <c r="V49" s="5">
        <f t="shared" si="5"/>
        <v>0</v>
      </c>
      <c r="W49" s="5">
        <f t="shared" si="6"/>
        <v>0</v>
      </c>
    </row>
    <row r="50" spans="1:23" ht="12.75">
      <c r="A50" s="1">
        <f t="shared" si="8"/>
        <v>47</v>
      </c>
      <c r="B50" s="1" t="s">
        <v>14</v>
      </c>
      <c r="C50" s="2">
        <v>21</v>
      </c>
      <c r="D50" s="9">
        <v>1</v>
      </c>
      <c r="E50" s="9">
        <f t="shared" si="2"/>
        <v>19305.263157894737</v>
      </c>
      <c r="F50" s="5">
        <v>350</v>
      </c>
      <c r="G50" s="5">
        <v>350</v>
      </c>
      <c r="H50" s="5">
        <v>350</v>
      </c>
      <c r="I50" s="5">
        <v>350</v>
      </c>
      <c r="J50" s="5">
        <v>350</v>
      </c>
      <c r="K50" s="5">
        <v>350</v>
      </c>
      <c r="L50" s="5">
        <v>350</v>
      </c>
      <c r="M50" s="5"/>
      <c r="N50" s="5"/>
      <c r="O50" s="5"/>
      <c r="P50" s="5"/>
      <c r="Q50" s="5"/>
      <c r="R50" s="5">
        <f t="shared" si="7"/>
        <v>2450</v>
      </c>
      <c r="S50" s="5">
        <v>0</v>
      </c>
      <c r="T50" s="5">
        <f t="shared" si="3"/>
        <v>21755.263157894737</v>
      </c>
      <c r="U50" s="5">
        <f t="shared" si="4"/>
        <v>0</v>
      </c>
      <c r="V50" s="5">
        <f t="shared" si="5"/>
        <v>4122.613445015327</v>
      </c>
      <c r="W50" s="5">
        <f t="shared" si="6"/>
        <v>17632.64971287941</v>
      </c>
    </row>
    <row r="51" spans="1:23" ht="12.75">
      <c r="A51" s="1">
        <f t="shared" si="8"/>
        <v>48</v>
      </c>
      <c r="B51" s="1" t="s">
        <v>14</v>
      </c>
      <c r="C51" s="2">
        <v>25</v>
      </c>
      <c r="D51" s="9">
        <v>1</v>
      </c>
      <c r="E51" s="9">
        <f t="shared" si="2"/>
        <v>19305.263157894737</v>
      </c>
      <c r="F51" s="5">
        <v>350</v>
      </c>
      <c r="G51" s="5">
        <v>350</v>
      </c>
      <c r="H51" s="5">
        <v>350</v>
      </c>
      <c r="I51" s="5">
        <v>350</v>
      </c>
      <c r="J51" s="5">
        <v>350</v>
      </c>
      <c r="K51" s="5">
        <v>350</v>
      </c>
      <c r="L51" s="5">
        <v>350</v>
      </c>
      <c r="M51" s="5"/>
      <c r="N51" s="5"/>
      <c r="O51" s="5"/>
      <c r="P51" s="5"/>
      <c r="Q51" s="5"/>
      <c r="R51" s="5">
        <f t="shared" si="7"/>
        <v>2450</v>
      </c>
      <c r="S51" s="5">
        <v>0</v>
      </c>
      <c r="T51" s="5">
        <f t="shared" si="3"/>
        <v>21755.263157894737</v>
      </c>
      <c r="U51" s="5">
        <f t="shared" si="4"/>
        <v>0</v>
      </c>
      <c r="V51" s="5">
        <f t="shared" si="5"/>
        <v>4122.613445015327</v>
      </c>
      <c r="W51" s="5">
        <f t="shared" si="6"/>
        <v>17632.64971287941</v>
      </c>
    </row>
    <row r="52" spans="1:23" ht="12.75">
      <c r="A52" s="1">
        <f t="shared" si="8"/>
        <v>49</v>
      </c>
      <c r="B52" s="1" t="s">
        <v>14</v>
      </c>
      <c r="C52" s="2" t="s">
        <v>15</v>
      </c>
      <c r="D52" s="9"/>
      <c r="E52" s="9">
        <f t="shared" si="2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f t="shared" si="7"/>
        <v>0</v>
      </c>
      <c r="S52" s="5">
        <v>0</v>
      </c>
      <c r="T52" s="5">
        <f t="shared" si="3"/>
        <v>0</v>
      </c>
      <c r="U52" s="5">
        <f t="shared" si="4"/>
        <v>0</v>
      </c>
      <c r="V52" s="5">
        <f t="shared" si="5"/>
        <v>0</v>
      </c>
      <c r="W52" s="5">
        <f t="shared" si="6"/>
        <v>0</v>
      </c>
    </row>
    <row r="53" spans="1:23" ht="12.75">
      <c r="A53" s="1">
        <f t="shared" si="8"/>
        <v>50</v>
      </c>
      <c r="B53" s="1" t="s">
        <v>14</v>
      </c>
      <c r="C53" s="2">
        <v>27</v>
      </c>
      <c r="D53" s="9">
        <v>1</v>
      </c>
      <c r="E53" s="9">
        <f t="shared" si="2"/>
        <v>19305.263157894737</v>
      </c>
      <c r="F53" s="5">
        <v>350</v>
      </c>
      <c r="G53" s="5">
        <v>350</v>
      </c>
      <c r="H53" s="5">
        <v>350</v>
      </c>
      <c r="I53" s="5">
        <v>350</v>
      </c>
      <c r="J53" s="5">
        <v>350</v>
      </c>
      <c r="K53" s="5">
        <v>350</v>
      </c>
      <c r="L53" s="5"/>
      <c r="M53" s="5"/>
      <c r="N53" s="5"/>
      <c r="O53" s="5"/>
      <c r="P53" s="5"/>
      <c r="Q53" s="5"/>
      <c r="R53" s="5">
        <f t="shared" si="7"/>
        <v>2100</v>
      </c>
      <c r="S53" s="5">
        <v>0</v>
      </c>
      <c r="T53" s="5">
        <f t="shared" si="3"/>
        <v>21405.263157894737</v>
      </c>
      <c r="U53" s="5">
        <f t="shared" si="4"/>
        <v>0</v>
      </c>
      <c r="V53" s="5">
        <f t="shared" si="5"/>
        <v>4056.2885885756223</v>
      </c>
      <c r="W53" s="5">
        <f t="shared" si="6"/>
        <v>17348.974569319114</v>
      </c>
    </row>
    <row r="54" spans="1:23" ht="12.75">
      <c r="A54" s="1">
        <f t="shared" si="8"/>
        <v>51</v>
      </c>
      <c r="B54" s="1" t="s">
        <v>14</v>
      </c>
      <c r="C54" s="2">
        <v>1</v>
      </c>
      <c r="D54" s="9"/>
      <c r="E54" s="9">
        <f t="shared" si="2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f t="shared" si="7"/>
        <v>0</v>
      </c>
      <c r="S54" s="5">
        <v>0</v>
      </c>
      <c r="T54" s="5">
        <f t="shared" si="3"/>
        <v>0</v>
      </c>
      <c r="U54" s="5">
        <f t="shared" si="4"/>
        <v>0</v>
      </c>
      <c r="V54" s="5">
        <f t="shared" si="5"/>
        <v>0</v>
      </c>
      <c r="W54" s="5">
        <f t="shared" si="6"/>
        <v>0</v>
      </c>
    </row>
    <row r="55" spans="1:23" ht="12.75">
      <c r="A55" s="1">
        <f t="shared" si="8"/>
        <v>52</v>
      </c>
      <c r="B55" s="1" t="s">
        <v>14</v>
      </c>
      <c r="C55" s="2">
        <v>5</v>
      </c>
      <c r="D55" s="9"/>
      <c r="E55" s="9">
        <f t="shared" si="2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f t="shared" si="7"/>
        <v>0</v>
      </c>
      <c r="S55" s="5">
        <v>0</v>
      </c>
      <c r="T55" s="5">
        <f t="shared" si="3"/>
        <v>0</v>
      </c>
      <c r="U55" s="5">
        <f t="shared" si="4"/>
        <v>0</v>
      </c>
      <c r="V55" s="5">
        <f t="shared" si="5"/>
        <v>0</v>
      </c>
      <c r="W55" s="5">
        <f t="shared" si="6"/>
        <v>0</v>
      </c>
    </row>
    <row r="56" spans="1:23" ht="12.75">
      <c r="A56" s="1">
        <f t="shared" si="8"/>
        <v>53</v>
      </c>
      <c r="B56" s="1" t="s">
        <v>16</v>
      </c>
      <c r="C56" s="2">
        <v>16</v>
      </c>
      <c r="D56" s="9">
        <v>1</v>
      </c>
      <c r="E56" s="9">
        <f t="shared" si="2"/>
        <v>19305.263157894737</v>
      </c>
      <c r="F56" s="5">
        <v>350</v>
      </c>
      <c r="G56" s="5">
        <v>350</v>
      </c>
      <c r="H56" s="5">
        <v>350</v>
      </c>
      <c r="I56" s="5">
        <v>350</v>
      </c>
      <c r="J56" s="5">
        <v>350</v>
      </c>
      <c r="K56" s="5">
        <v>350</v>
      </c>
      <c r="L56" s="5">
        <v>350</v>
      </c>
      <c r="M56" s="5">
        <v>350</v>
      </c>
      <c r="N56" s="5">
        <v>350</v>
      </c>
      <c r="O56" s="5">
        <v>350</v>
      </c>
      <c r="P56" s="5">
        <v>350</v>
      </c>
      <c r="Q56" s="5">
        <v>350</v>
      </c>
      <c r="R56" s="5">
        <f t="shared" si="7"/>
        <v>4200</v>
      </c>
      <c r="S56" s="5">
        <v>0</v>
      </c>
      <c r="T56" s="5">
        <f t="shared" si="3"/>
        <v>23505.263157894737</v>
      </c>
      <c r="U56" s="5">
        <f t="shared" si="4"/>
        <v>4200</v>
      </c>
      <c r="V56" s="5">
        <f t="shared" si="5"/>
        <v>4454.23772721385</v>
      </c>
      <c r="W56" s="5">
        <f t="shared" si="6"/>
        <v>23251.025430680886</v>
      </c>
    </row>
    <row r="57" spans="1:23" ht="12.75">
      <c r="A57" s="1">
        <f t="shared" si="8"/>
        <v>54</v>
      </c>
      <c r="B57" s="1" t="s">
        <v>16</v>
      </c>
      <c r="C57" s="2">
        <v>18</v>
      </c>
      <c r="D57" s="9">
        <v>1</v>
      </c>
      <c r="E57" s="9">
        <f t="shared" si="2"/>
        <v>19305.263157894737</v>
      </c>
      <c r="F57" s="5">
        <v>350</v>
      </c>
      <c r="G57" s="5">
        <v>350</v>
      </c>
      <c r="H57" s="5">
        <v>350</v>
      </c>
      <c r="I57" s="5">
        <v>350</v>
      </c>
      <c r="J57" s="5">
        <v>350</v>
      </c>
      <c r="K57" s="5">
        <v>350</v>
      </c>
      <c r="L57" s="5">
        <v>350</v>
      </c>
      <c r="M57" s="5">
        <v>350</v>
      </c>
      <c r="N57" s="5">
        <v>350</v>
      </c>
      <c r="O57" s="5">
        <v>350</v>
      </c>
      <c r="P57" s="5">
        <v>350</v>
      </c>
      <c r="Q57" s="5">
        <v>350</v>
      </c>
      <c r="R57" s="5">
        <f t="shared" si="7"/>
        <v>4200</v>
      </c>
      <c r="S57" s="5">
        <v>0</v>
      </c>
      <c r="T57" s="5">
        <f t="shared" si="3"/>
        <v>23505.263157894737</v>
      </c>
      <c r="U57" s="5">
        <f t="shared" si="4"/>
        <v>4200</v>
      </c>
      <c r="V57" s="5">
        <f t="shared" si="5"/>
        <v>4454.23772721385</v>
      </c>
      <c r="W57" s="5">
        <f t="shared" si="6"/>
        <v>23251.025430680886</v>
      </c>
    </row>
    <row r="58" spans="1:23" ht="12.75">
      <c r="A58" s="1">
        <f t="shared" si="8"/>
        <v>55</v>
      </c>
      <c r="B58" s="1" t="s">
        <v>16</v>
      </c>
      <c r="C58" s="2" t="s">
        <v>17</v>
      </c>
      <c r="D58" s="9"/>
      <c r="E58" s="9">
        <f t="shared" si="2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0</v>
      </c>
      <c r="T58" s="5">
        <f t="shared" si="3"/>
        <v>0</v>
      </c>
      <c r="U58" s="5">
        <f t="shared" si="4"/>
        <v>0</v>
      </c>
      <c r="V58" s="5">
        <f t="shared" si="5"/>
        <v>0</v>
      </c>
      <c r="W58" s="5">
        <f t="shared" si="6"/>
        <v>0</v>
      </c>
    </row>
    <row r="59" spans="1:23" ht="12.75">
      <c r="A59" s="1">
        <f t="shared" si="8"/>
        <v>56</v>
      </c>
      <c r="B59" s="1" t="s">
        <v>16</v>
      </c>
      <c r="C59" s="2">
        <v>1</v>
      </c>
      <c r="D59" s="9"/>
      <c r="E59" s="9">
        <f t="shared" si="2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f t="shared" si="7"/>
        <v>0</v>
      </c>
      <c r="S59" s="5">
        <v>0</v>
      </c>
      <c r="T59" s="5">
        <f t="shared" si="3"/>
        <v>0</v>
      </c>
      <c r="U59" s="5">
        <f t="shared" si="4"/>
        <v>0</v>
      </c>
      <c r="V59" s="5">
        <f t="shared" si="5"/>
        <v>0</v>
      </c>
      <c r="W59" s="5">
        <f t="shared" si="6"/>
        <v>0</v>
      </c>
    </row>
    <row r="60" spans="1:23" ht="12.75">
      <c r="A60" s="1">
        <f t="shared" si="8"/>
        <v>57</v>
      </c>
      <c r="B60" s="1" t="s">
        <v>16</v>
      </c>
      <c r="C60" s="2">
        <v>4</v>
      </c>
      <c r="D60" s="9">
        <v>1</v>
      </c>
      <c r="E60" s="9">
        <f t="shared" si="2"/>
        <v>19305.263157894737</v>
      </c>
      <c r="F60" s="5">
        <v>350</v>
      </c>
      <c r="G60" s="5">
        <v>350</v>
      </c>
      <c r="H60" s="5">
        <v>350</v>
      </c>
      <c r="I60" s="5">
        <v>350</v>
      </c>
      <c r="J60" s="5">
        <v>350</v>
      </c>
      <c r="K60" s="5">
        <v>350</v>
      </c>
      <c r="L60" s="5">
        <v>350</v>
      </c>
      <c r="M60" s="5">
        <v>350</v>
      </c>
      <c r="N60" s="5">
        <v>350</v>
      </c>
      <c r="O60" s="5">
        <v>350</v>
      </c>
      <c r="P60" s="5"/>
      <c r="Q60" s="5"/>
      <c r="R60" s="5">
        <f t="shared" si="7"/>
        <v>3500</v>
      </c>
      <c r="S60" s="5">
        <v>0</v>
      </c>
      <c r="T60" s="5">
        <f t="shared" si="3"/>
        <v>22805.263157894737</v>
      </c>
      <c r="U60" s="5">
        <f t="shared" si="4"/>
        <v>0</v>
      </c>
      <c r="V60" s="5">
        <f t="shared" si="5"/>
        <v>4321.588014334441</v>
      </c>
      <c r="W60" s="5">
        <f t="shared" si="6"/>
        <v>18483.675143560296</v>
      </c>
    </row>
    <row r="61" spans="1:23" ht="12.75">
      <c r="A61" s="1">
        <f t="shared" si="8"/>
        <v>58</v>
      </c>
      <c r="B61" s="1" t="s">
        <v>16</v>
      </c>
      <c r="C61" s="2">
        <v>6</v>
      </c>
      <c r="D61" s="9">
        <v>1</v>
      </c>
      <c r="E61" s="9">
        <f t="shared" si="2"/>
        <v>19305.263157894737</v>
      </c>
      <c r="F61" s="5">
        <v>350</v>
      </c>
      <c r="G61" s="5">
        <v>350</v>
      </c>
      <c r="H61" s="5">
        <v>350</v>
      </c>
      <c r="I61" s="5">
        <v>350</v>
      </c>
      <c r="J61" s="5">
        <v>350</v>
      </c>
      <c r="K61" s="5">
        <v>350</v>
      </c>
      <c r="L61" s="5">
        <v>350</v>
      </c>
      <c r="M61" s="5">
        <v>350</v>
      </c>
      <c r="N61" s="5">
        <v>350</v>
      </c>
      <c r="O61" s="5">
        <v>350</v>
      </c>
      <c r="P61" s="5">
        <v>350</v>
      </c>
      <c r="Q61" s="5">
        <v>350</v>
      </c>
      <c r="R61" s="5">
        <f t="shared" si="7"/>
        <v>4200</v>
      </c>
      <c r="S61" s="5">
        <v>0</v>
      </c>
      <c r="T61" s="5">
        <f t="shared" si="3"/>
        <v>23505.263157894737</v>
      </c>
      <c r="U61" s="5">
        <f t="shared" si="4"/>
        <v>4200</v>
      </c>
      <c r="V61" s="5">
        <f t="shared" si="5"/>
        <v>4454.23772721385</v>
      </c>
      <c r="W61" s="5">
        <f t="shared" si="6"/>
        <v>23251.025430680886</v>
      </c>
    </row>
    <row r="62" spans="1:23" ht="12.75">
      <c r="A62" s="1">
        <f t="shared" si="8"/>
        <v>59</v>
      </c>
      <c r="B62" s="1" t="s">
        <v>16</v>
      </c>
      <c r="C62" s="2">
        <v>8</v>
      </c>
      <c r="D62" s="9">
        <v>1</v>
      </c>
      <c r="E62" s="9">
        <f t="shared" si="2"/>
        <v>19305.263157894737</v>
      </c>
      <c r="F62" s="5">
        <v>350</v>
      </c>
      <c r="G62" s="5">
        <v>350</v>
      </c>
      <c r="H62" s="5">
        <v>350</v>
      </c>
      <c r="I62" s="5">
        <v>350</v>
      </c>
      <c r="J62" s="5">
        <v>350</v>
      </c>
      <c r="K62" s="5">
        <v>350</v>
      </c>
      <c r="L62" s="5"/>
      <c r="M62" s="5"/>
      <c r="N62" s="5"/>
      <c r="O62" s="5"/>
      <c r="P62" s="5"/>
      <c r="Q62" s="5"/>
      <c r="R62" s="5">
        <f t="shared" si="7"/>
        <v>2100</v>
      </c>
      <c r="S62" s="5">
        <v>0</v>
      </c>
      <c r="T62" s="5">
        <f t="shared" si="3"/>
        <v>21405.263157894737</v>
      </c>
      <c r="U62" s="5">
        <f t="shared" si="4"/>
        <v>0</v>
      </c>
      <c r="V62" s="5">
        <f t="shared" si="5"/>
        <v>4056.2885885756223</v>
      </c>
      <c r="W62" s="5">
        <f t="shared" si="6"/>
        <v>17348.974569319114</v>
      </c>
    </row>
    <row r="63" spans="1:23" ht="12.75">
      <c r="A63" s="1">
        <f t="shared" si="8"/>
        <v>60</v>
      </c>
      <c r="B63" s="1" t="s">
        <v>16</v>
      </c>
      <c r="C63" s="2">
        <v>9</v>
      </c>
      <c r="D63" s="9"/>
      <c r="E63" s="9">
        <f t="shared" si="2"/>
        <v>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7"/>
        <v>0</v>
      </c>
      <c r="S63" s="5">
        <v>0</v>
      </c>
      <c r="T63" s="5">
        <f t="shared" si="3"/>
        <v>0</v>
      </c>
      <c r="U63" s="5">
        <f t="shared" si="4"/>
        <v>0</v>
      </c>
      <c r="V63" s="5">
        <f t="shared" si="5"/>
        <v>0</v>
      </c>
      <c r="W63" s="5">
        <f t="shared" si="6"/>
        <v>0</v>
      </c>
    </row>
    <row r="64" spans="1:23" ht="12.75">
      <c r="A64" s="1">
        <f t="shared" si="8"/>
        <v>61</v>
      </c>
      <c r="B64" s="1" t="s">
        <v>16</v>
      </c>
      <c r="C64" s="2">
        <v>11</v>
      </c>
      <c r="D64" s="9"/>
      <c r="E64" s="9">
        <f t="shared" si="2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f t="shared" si="7"/>
        <v>0</v>
      </c>
      <c r="S64" s="5">
        <v>0</v>
      </c>
      <c r="T64" s="5">
        <f t="shared" si="3"/>
        <v>0</v>
      </c>
      <c r="U64" s="5">
        <f t="shared" si="4"/>
        <v>0</v>
      </c>
      <c r="V64" s="5">
        <f t="shared" si="5"/>
        <v>0</v>
      </c>
      <c r="W64" s="5">
        <f t="shared" si="6"/>
        <v>0</v>
      </c>
    </row>
    <row r="65" spans="1:23" ht="12.75">
      <c r="A65" s="1">
        <f t="shared" si="8"/>
        <v>62</v>
      </c>
      <c r="B65" s="1" t="s">
        <v>18</v>
      </c>
      <c r="C65" s="2">
        <v>57</v>
      </c>
      <c r="D65" s="9"/>
      <c r="E65" s="9">
        <f t="shared" si="2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>
        <f t="shared" si="7"/>
        <v>0</v>
      </c>
      <c r="S65" s="5">
        <v>0</v>
      </c>
      <c r="T65" s="5">
        <f t="shared" si="3"/>
        <v>0</v>
      </c>
      <c r="U65" s="5">
        <f t="shared" si="4"/>
        <v>0</v>
      </c>
      <c r="V65" s="5">
        <f t="shared" si="5"/>
        <v>0</v>
      </c>
      <c r="W65" s="5">
        <f t="shared" si="6"/>
        <v>0</v>
      </c>
    </row>
    <row r="66" spans="1:23" ht="12.75">
      <c r="A66" s="1">
        <f t="shared" si="8"/>
        <v>63</v>
      </c>
      <c r="B66" s="1" t="s">
        <v>19</v>
      </c>
      <c r="C66" s="2">
        <v>6</v>
      </c>
      <c r="D66" s="9"/>
      <c r="E66" s="9">
        <f t="shared" si="2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f t="shared" si="7"/>
        <v>0</v>
      </c>
      <c r="S66" s="5">
        <v>0</v>
      </c>
      <c r="T66" s="5">
        <f t="shared" si="3"/>
        <v>0</v>
      </c>
      <c r="U66" s="5">
        <f t="shared" si="4"/>
        <v>0</v>
      </c>
      <c r="V66" s="5">
        <f t="shared" si="5"/>
        <v>0</v>
      </c>
      <c r="W66" s="5">
        <f t="shared" si="6"/>
        <v>0</v>
      </c>
    </row>
    <row r="67" spans="1:23" ht="12.75">
      <c r="A67" s="1">
        <f t="shared" si="8"/>
        <v>64</v>
      </c>
      <c r="B67" s="1" t="s">
        <v>20</v>
      </c>
      <c r="C67" s="2" t="s">
        <v>9</v>
      </c>
      <c r="D67" s="9"/>
      <c r="E67" s="9">
        <f t="shared" si="2"/>
        <v>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f t="shared" si="7"/>
        <v>0</v>
      </c>
      <c r="S67" s="5">
        <v>0</v>
      </c>
      <c r="T67" s="5">
        <f t="shared" si="3"/>
        <v>0</v>
      </c>
      <c r="U67" s="5">
        <f t="shared" si="4"/>
        <v>0</v>
      </c>
      <c r="V67" s="5">
        <f t="shared" si="5"/>
        <v>0</v>
      </c>
      <c r="W67" s="5">
        <f t="shared" si="6"/>
        <v>0</v>
      </c>
    </row>
    <row r="68" spans="1:23" ht="12.75">
      <c r="A68" s="1">
        <f t="shared" si="8"/>
        <v>65</v>
      </c>
      <c r="B68" s="1" t="s">
        <v>20</v>
      </c>
      <c r="C68" s="2">
        <v>8</v>
      </c>
      <c r="D68" s="9"/>
      <c r="E68" s="9">
        <f t="shared" si="2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7"/>
        <v>0</v>
      </c>
      <c r="S68" s="5">
        <v>0</v>
      </c>
      <c r="T68" s="5">
        <f t="shared" si="3"/>
        <v>0</v>
      </c>
      <c r="U68" s="5">
        <f t="shared" si="4"/>
        <v>0</v>
      </c>
      <c r="V68" s="5">
        <f t="shared" si="5"/>
        <v>0</v>
      </c>
      <c r="W68" s="5">
        <f t="shared" si="6"/>
        <v>0</v>
      </c>
    </row>
    <row r="69" spans="1:23" ht="12.75">
      <c r="A69" s="1">
        <f t="shared" si="8"/>
        <v>66</v>
      </c>
      <c r="B69" s="1" t="s">
        <v>21</v>
      </c>
      <c r="C69" s="2">
        <v>3</v>
      </c>
      <c r="D69" s="9"/>
      <c r="E69" s="9">
        <f aca="true" t="shared" si="9" ref="E69:E80">366800/19*D69</f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f aca="true" t="shared" si="10" ref="R69:R81">SUM(F69:Q69)</f>
        <v>0</v>
      </c>
      <c r="S69" s="5">
        <v>0</v>
      </c>
      <c r="T69" s="5">
        <f aca="true" t="shared" si="11" ref="T69:T80">E69+R69-S69</f>
        <v>0</v>
      </c>
      <c r="U69" s="5">
        <f aca="true" t="shared" si="12" ref="U69:U80">Q69*12</f>
        <v>0</v>
      </c>
      <c r="V69" s="5">
        <f aca="true" t="shared" si="13" ref="V69:V80">80850/426650*T69</f>
        <v>0</v>
      </c>
      <c r="W69" s="5">
        <f aca="true" t="shared" si="14" ref="W69:W80">T69+U69-V69</f>
        <v>0</v>
      </c>
    </row>
    <row r="70" spans="1:23" ht="12.75">
      <c r="A70" s="1">
        <f t="shared" si="8"/>
        <v>67</v>
      </c>
      <c r="B70" s="1" t="s">
        <v>21</v>
      </c>
      <c r="C70" s="2">
        <v>8</v>
      </c>
      <c r="D70" s="9"/>
      <c r="E70" s="9">
        <f t="shared" si="9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f t="shared" si="10"/>
        <v>0</v>
      </c>
      <c r="S70" s="5">
        <v>0</v>
      </c>
      <c r="T70" s="5">
        <f t="shared" si="11"/>
        <v>0</v>
      </c>
      <c r="U70" s="5">
        <f t="shared" si="12"/>
        <v>0</v>
      </c>
      <c r="V70" s="5">
        <f t="shared" si="13"/>
        <v>0</v>
      </c>
      <c r="W70" s="5">
        <f t="shared" si="14"/>
        <v>0</v>
      </c>
    </row>
    <row r="71" spans="1:23" ht="12.75">
      <c r="A71" s="1">
        <f t="shared" si="8"/>
        <v>68</v>
      </c>
      <c r="B71" s="1" t="s">
        <v>21</v>
      </c>
      <c r="C71" s="2">
        <v>14</v>
      </c>
      <c r="D71" s="9"/>
      <c r="E71" s="9">
        <f t="shared" si="9"/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f t="shared" si="10"/>
        <v>0</v>
      </c>
      <c r="S71" s="5">
        <v>0</v>
      </c>
      <c r="T71" s="5">
        <f t="shared" si="11"/>
        <v>0</v>
      </c>
      <c r="U71" s="5">
        <f t="shared" si="12"/>
        <v>0</v>
      </c>
      <c r="V71" s="5">
        <f t="shared" si="13"/>
        <v>0</v>
      </c>
      <c r="W71" s="5">
        <f t="shared" si="14"/>
        <v>0</v>
      </c>
    </row>
    <row r="72" spans="1:23" ht="12.75">
      <c r="A72" s="1">
        <f t="shared" si="8"/>
        <v>69</v>
      </c>
      <c r="B72" s="1" t="s">
        <v>21</v>
      </c>
      <c r="C72" s="2">
        <v>16</v>
      </c>
      <c r="D72" s="9"/>
      <c r="E72" s="9">
        <f t="shared" si="9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f t="shared" si="10"/>
        <v>0</v>
      </c>
      <c r="S72" s="5">
        <v>0</v>
      </c>
      <c r="T72" s="5">
        <f t="shared" si="11"/>
        <v>0</v>
      </c>
      <c r="U72" s="5">
        <f t="shared" si="12"/>
        <v>0</v>
      </c>
      <c r="V72" s="5">
        <f t="shared" si="13"/>
        <v>0</v>
      </c>
      <c r="W72" s="5">
        <f t="shared" si="14"/>
        <v>0</v>
      </c>
    </row>
    <row r="73" spans="1:23" ht="12.75">
      <c r="A73" s="1">
        <f t="shared" si="8"/>
        <v>70</v>
      </c>
      <c r="B73" s="1" t="s">
        <v>21</v>
      </c>
      <c r="C73" s="2">
        <v>19</v>
      </c>
      <c r="D73" s="9"/>
      <c r="E73" s="9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si="10"/>
        <v>0</v>
      </c>
      <c r="S73" s="5">
        <v>0</v>
      </c>
      <c r="T73" s="5">
        <f t="shared" si="11"/>
        <v>0</v>
      </c>
      <c r="U73" s="5">
        <f t="shared" si="12"/>
        <v>0</v>
      </c>
      <c r="V73" s="5">
        <f t="shared" si="13"/>
        <v>0</v>
      </c>
      <c r="W73" s="5">
        <f t="shared" si="14"/>
        <v>0</v>
      </c>
    </row>
    <row r="74" spans="1:23" ht="12.75">
      <c r="A74" s="1">
        <f t="shared" si="8"/>
        <v>71</v>
      </c>
      <c r="B74" s="1" t="s">
        <v>21</v>
      </c>
      <c r="C74" s="2">
        <v>21</v>
      </c>
      <c r="D74" s="9"/>
      <c r="E74" s="9">
        <f t="shared" si="9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>
        <f t="shared" si="10"/>
        <v>0</v>
      </c>
      <c r="S74" s="5">
        <v>0</v>
      </c>
      <c r="T74" s="5">
        <f t="shared" si="11"/>
        <v>0</v>
      </c>
      <c r="U74" s="5">
        <f t="shared" si="12"/>
        <v>0</v>
      </c>
      <c r="V74" s="5">
        <f t="shared" si="13"/>
        <v>0</v>
      </c>
      <c r="W74" s="5">
        <f t="shared" si="14"/>
        <v>0</v>
      </c>
    </row>
    <row r="75" spans="1:23" ht="12.75">
      <c r="A75" s="1">
        <f t="shared" si="8"/>
        <v>72</v>
      </c>
      <c r="B75" s="1" t="s">
        <v>21</v>
      </c>
      <c r="C75" s="2">
        <v>22</v>
      </c>
      <c r="D75" s="9"/>
      <c r="E75" s="9">
        <f t="shared" si="9"/>
        <v>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f t="shared" si="10"/>
        <v>0</v>
      </c>
      <c r="S75" s="5">
        <v>0</v>
      </c>
      <c r="T75" s="5">
        <f t="shared" si="11"/>
        <v>0</v>
      </c>
      <c r="U75" s="5">
        <f t="shared" si="12"/>
        <v>0</v>
      </c>
      <c r="V75" s="5">
        <f t="shared" si="13"/>
        <v>0</v>
      </c>
      <c r="W75" s="5">
        <f t="shared" si="14"/>
        <v>0</v>
      </c>
    </row>
    <row r="76" spans="1:23" ht="12.75">
      <c r="A76" s="1">
        <f t="shared" si="8"/>
        <v>73</v>
      </c>
      <c r="B76" s="1" t="s">
        <v>21</v>
      </c>
      <c r="C76" s="2">
        <v>23</v>
      </c>
      <c r="D76" s="9"/>
      <c r="E76" s="9">
        <f t="shared" si="9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f t="shared" si="10"/>
        <v>0</v>
      </c>
      <c r="S76" s="5">
        <v>0</v>
      </c>
      <c r="T76" s="5">
        <f t="shared" si="11"/>
        <v>0</v>
      </c>
      <c r="U76" s="5">
        <f t="shared" si="12"/>
        <v>0</v>
      </c>
      <c r="V76" s="5">
        <f t="shared" si="13"/>
        <v>0</v>
      </c>
      <c r="W76" s="5">
        <f t="shared" si="14"/>
        <v>0</v>
      </c>
    </row>
    <row r="77" spans="1:23" ht="12.75">
      <c r="A77" s="1">
        <f t="shared" si="8"/>
        <v>74</v>
      </c>
      <c r="B77" s="1" t="s">
        <v>21</v>
      </c>
      <c r="C77" s="2">
        <v>24</v>
      </c>
      <c r="D77" s="9"/>
      <c r="E77" s="9">
        <f t="shared" si="9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f t="shared" si="10"/>
        <v>0</v>
      </c>
      <c r="S77" s="5">
        <v>0</v>
      </c>
      <c r="T77" s="5">
        <f t="shared" si="11"/>
        <v>0</v>
      </c>
      <c r="U77" s="5">
        <f t="shared" si="12"/>
        <v>0</v>
      </c>
      <c r="V77" s="5">
        <f t="shared" si="13"/>
        <v>0</v>
      </c>
      <c r="W77" s="5">
        <f t="shared" si="14"/>
        <v>0</v>
      </c>
    </row>
    <row r="78" spans="1:23" ht="12.75">
      <c r="A78" s="1">
        <f t="shared" si="8"/>
        <v>75</v>
      </c>
      <c r="B78" s="1" t="s">
        <v>21</v>
      </c>
      <c r="C78" s="2">
        <v>26</v>
      </c>
      <c r="D78" s="9"/>
      <c r="E78" s="9">
        <f t="shared" si="9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10"/>
        <v>0</v>
      </c>
      <c r="S78" s="5">
        <v>0</v>
      </c>
      <c r="T78" s="5">
        <f t="shared" si="11"/>
        <v>0</v>
      </c>
      <c r="U78" s="5">
        <f t="shared" si="12"/>
        <v>0</v>
      </c>
      <c r="V78" s="5">
        <f t="shared" si="13"/>
        <v>0</v>
      </c>
      <c r="W78" s="5">
        <f t="shared" si="14"/>
        <v>0</v>
      </c>
    </row>
    <row r="79" spans="1:23" ht="12.75">
      <c r="A79" s="1">
        <f t="shared" si="8"/>
        <v>76</v>
      </c>
      <c r="B79" s="1" t="s">
        <v>21</v>
      </c>
      <c r="C79" s="2">
        <v>27</v>
      </c>
      <c r="D79" s="9"/>
      <c r="E79" s="9">
        <f t="shared" si="9"/>
        <v>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f t="shared" si="10"/>
        <v>0</v>
      </c>
      <c r="S79" s="5">
        <v>0</v>
      </c>
      <c r="T79" s="5">
        <f t="shared" si="11"/>
        <v>0</v>
      </c>
      <c r="U79" s="5">
        <f t="shared" si="12"/>
        <v>0</v>
      </c>
      <c r="V79" s="5">
        <f t="shared" si="13"/>
        <v>0</v>
      </c>
      <c r="W79" s="5">
        <f t="shared" si="14"/>
        <v>0</v>
      </c>
    </row>
    <row r="80" spans="1:23" ht="12.75">
      <c r="A80" s="1">
        <f t="shared" si="8"/>
        <v>77</v>
      </c>
      <c r="B80" s="1" t="s">
        <v>22</v>
      </c>
      <c r="C80" s="2" t="s">
        <v>23</v>
      </c>
      <c r="D80" s="9"/>
      <c r="E80" s="9">
        <f t="shared" si="9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f t="shared" si="10"/>
        <v>0</v>
      </c>
      <c r="S80" s="5">
        <v>0</v>
      </c>
      <c r="T80" s="5">
        <f t="shared" si="11"/>
        <v>0</v>
      </c>
      <c r="U80" s="5">
        <f t="shared" si="12"/>
        <v>0</v>
      </c>
      <c r="V80" s="5">
        <f t="shared" si="13"/>
        <v>0</v>
      </c>
      <c r="W80" s="5">
        <f t="shared" si="14"/>
        <v>0</v>
      </c>
    </row>
    <row r="81" spans="4:23" ht="12.75">
      <c r="D81">
        <f aca="true" t="shared" si="15" ref="D81:Q81">SUM(D4:D80)</f>
        <v>19</v>
      </c>
      <c r="E81" s="21">
        <f>SUM(E4:E80)</f>
        <v>366799.99999999994</v>
      </c>
      <c r="F81" s="5">
        <f t="shared" si="15"/>
        <v>6650</v>
      </c>
      <c r="G81" s="5">
        <f t="shared" si="15"/>
        <v>6650</v>
      </c>
      <c r="H81" s="5">
        <f t="shared" si="15"/>
        <v>6650</v>
      </c>
      <c r="I81" s="5">
        <f t="shared" si="15"/>
        <v>6650</v>
      </c>
      <c r="J81" s="5">
        <f t="shared" si="15"/>
        <v>6650</v>
      </c>
      <c r="K81" s="5">
        <f t="shared" si="15"/>
        <v>6650</v>
      </c>
      <c r="L81" s="5">
        <f t="shared" si="15"/>
        <v>5950</v>
      </c>
      <c r="M81" s="5">
        <f t="shared" si="15"/>
        <v>4200</v>
      </c>
      <c r="N81" s="5">
        <f t="shared" si="15"/>
        <v>2800</v>
      </c>
      <c r="O81" s="5">
        <f t="shared" si="15"/>
        <v>2800</v>
      </c>
      <c r="P81" s="5">
        <f t="shared" si="15"/>
        <v>2100</v>
      </c>
      <c r="Q81" s="5">
        <f t="shared" si="15"/>
        <v>2100</v>
      </c>
      <c r="R81" s="5">
        <f t="shared" si="10"/>
        <v>59850</v>
      </c>
      <c r="S81" s="11">
        <f>SUM(S4:S80)</f>
        <v>0</v>
      </c>
      <c r="T81" s="11">
        <f>SUM(T4:T80)</f>
        <v>426649.99999999994</v>
      </c>
      <c r="U81" s="5">
        <f>SUM(U4:U80)</f>
        <v>25200</v>
      </c>
      <c r="V81" s="11">
        <f>SUM(V4:V80)</f>
        <v>80849.99999999999</v>
      </c>
      <c r="W81" s="11">
        <f>SUM(W4:W80)</f>
        <v>371000</v>
      </c>
    </row>
    <row r="82" ht="12.75">
      <c r="E82">
        <v>366800</v>
      </c>
    </row>
    <row r="83" ht="12.75">
      <c r="F83">
        <f>R81-F82</f>
        <v>59850</v>
      </c>
    </row>
  </sheetData>
  <mergeCells count="5">
    <mergeCell ref="U1:W1"/>
    <mergeCell ref="A2:A3"/>
    <mergeCell ref="B2:C3"/>
    <mergeCell ref="F2:Q2"/>
    <mergeCell ref="R1:T1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2017-01-20T02:37:22Z</cp:lastPrinted>
  <dcterms:created xsi:type="dcterms:W3CDTF">1996-10-08T23:32:33Z</dcterms:created>
  <dcterms:modified xsi:type="dcterms:W3CDTF">2017-02-02T08:42:45Z</dcterms:modified>
  <cp:category/>
  <cp:version/>
  <cp:contentType/>
  <cp:contentStatus/>
</cp:coreProperties>
</file>